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4760" windowHeight="10725" tabRatio="790" firstSheet="3" activeTab="14"/>
  </bookViews>
  <sheets>
    <sheet name="Variables" sheetId="1" r:id="rId1"/>
    <sheet name="17_SRE" sheetId="2" r:id="rId2"/>
    <sheet name="17_SRE (2)" sheetId="3" r:id="rId3"/>
    <sheet name="16_SRE_Fund_Balance" sheetId="4" r:id="rId4"/>
    <sheet name="10_SRS" sheetId="5" r:id="rId5"/>
    <sheet name="1_RPT" sheetId="6" r:id="rId6"/>
    <sheet name="8_QRPT" sheetId="7" r:id="rId7"/>
    <sheet name="7_QRPT_1" sheetId="8" r:id="rId8"/>
    <sheet name="2_Gencol1" sheetId="9" r:id="rId9"/>
    <sheet name="3_GenCol2" sheetId="10" r:id="rId10"/>
    <sheet name="4_SEFGenCol" sheetId="11" r:id="rId11"/>
    <sheet name="9_QBT" sheetId="12" r:id="rId12"/>
    <sheet name="5_RecExp" sheetId="13" r:id="rId13"/>
    <sheet name="6_RecAP_DS" sheetId="14" r:id="rId14"/>
    <sheet name="11_SOE" sheetId="15" r:id="rId15"/>
    <sheet name="12_SOE_Recapitulation" sheetId="16" r:id="rId16"/>
    <sheet name="13_SFO" sheetId="17" r:id="rId17"/>
    <sheet name="14_SRS_TF" sheetId="18" r:id="rId18"/>
    <sheet name="15_SOE_TF" sheetId="19" r:id="rId19"/>
  </sheets>
  <definedNames>
    <definedName name="Excel_BuiltIn_Print_Titles_9_1">'2_Gencol1'!$A$6:$IT$8</definedName>
    <definedName name="_xlnm.Print_Titles" localSheetId="4">'10_SRS'!$7:$7</definedName>
    <definedName name="_xlnm.Print_Titles" localSheetId="8">'2_Gencol1'!$6:$8</definedName>
    <definedName name="_xlnm.Print_Titles" localSheetId="9">'3_GenCol2'!$7:$9</definedName>
  </definedNames>
  <calcPr fullCalcOnLoad="1"/>
</workbook>
</file>

<file path=xl/sharedStrings.xml><?xml version="1.0" encoding="utf-8"?>
<sst xmlns="http://schemas.openxmlformats.org/spreadsheetml/2006/main" count="3246" uniqueCount="861">
  <si>
    <t>General Information</t>
  </si>
  <si>
    <t>Field</t>
  </si>
  <si>
    <t>Rate</t>
  </si>
  <si>
    <t>Instructions</t>
  </si>
  <si>
    <t>LGU Name:</t>
  </si>
  <si>
    <t>Fill-up the name of LGU</t>
  </si>
  <si>
    <t>Address:</t>
  </si>
  <si>
    <t>Fill-up the address of LGU</t>
  </si>
  <si>
    <t>Classification:</t>
  </si>
  <si>
    <t>Fill-up the LGU classification</t>
  </si>
  <si>
    <t>Population:</t>
  </si>
  <si>
    <t>Population will be automatically generated by the</t>
  </si>
  <si>
    <t>system based on the latest NSO official census</t>
  </si>
  <si>
    <t>Disposition Proceed %  (Based on the 1991 Local Government Code)</t>
  </si>
  <si>
    <t>Province</t>
  </si>
  <si>
    <t>The  tax appearing in the statement represents the 35% basic and 50% SEF net share of the province from the total real property tax collected or remmitted by municipalities .The 50% SEF will go to the Provincial School Board</t>
  </si>
  <si>
    <t xml:space="preserve">   Basic</t>
  </si>
  <si>
    <t xml:space="preserve">   SEF</t>
  </si>
  <si>
    <t>Municipalities</t>
  </si>
  <si>
    <t xml:space="preserve">The  tax appearing in the statement represents the 40% basic and 50% SEF net share of the municipality from the total real property tax collected or remitted by the province. The 50% SEF will go to the Municipal  School Board. </t>
  </si>
  <si>
    <t>Barangay</t>
  </si>
  <si>
    <t>The 25% of the basic tax collected  will accrue to the Barangay where the real property was located.</t>
  </si>
  <si>
    <t>Special Levy on Idle Lands</t>
  </si>
  <si>
    <t>Special levy on idle lands and land benefited by public works projects will 100% accrue to the LGU where the project is located</t>
  </si>
  <si>
    <t>Special Levy on Land Benefited by Public Works Projects</t>
  </si>
  <si>
    <t>Disposition of Proceed %  prior to the 1991 Local Government Code will be supplied by the LGU.                                                                                      A separate record of RPT collections will also be maintained in sheet 1_RPT.                                                                                                      Cumulative Total will be forwarded in sheet 7_QRPT_1, Table B.                                                                                         A separate record of remittance from municipality shall be maintained and will be forwarded in 7_QRPT_1, Table C</t>
  </si>
  <si>
    <t>Rate of Levy</t>
  </si>
  <si>
    <r>
      <t xml:space="preserve">The </t>
    </r>
    <r>
      <rPr>
        <b/>
        <sz val="10"/>
        <rFont val="Arial"/>
        <family val="2"/>
      </rPr>
      <t>Rate of Levy</t>
    </r>
    <r>
      <rPr>
        <sz val="10"/>
        <rFont val="Arial"/>
        <family val="2"/>
      </rPr>
      <t xml:space="preserve"> used as basis of RPT collections will vary from one LGU to another based on the latest approved tax rate being implemented.</t>
    </r>
  </si>
  <si>
    <t>Amusement Tax</t>
  </si>
  <si>
    <t>Amount of income to be reflected is net of municipal share</t>
  </si>
  <si>
    <t>Tax on Gravel and Sand and Other Quarry Products</t>
  </si>
  <si>
    <t>For detail instructions on the preparation of the records/reports and flow chart please refer to the SRE Manual</t>
  </si>
  <si>
    <t>BLGF SRE Form No. 1 (Revised 2007)</t>
  </si>
  <si>
    <t>Exhibit 1-b</t>
  </si>
  <si>
    <t>Statement of Receipts and Expenditures</t>
  </si>
  <si>
    <t>Province:</t>
  </si>
  <si>
    <t>Period Covered</t>
  </si>
  <si>
    <t>Particulars</t>
  </si>
  <si>
    <t>Income Target/ Budget Appropriation</t>
  </si>
  <si>
    <t>General Fund</t>
  </si>
  <si>
    <t>SEF</t>
  </si>
  <si>
    <t>Total                           (C + D)</t>
  </si>
  <si>
    <r>
      <t xml:space="preserve">% of General + SEF to Total Income(GF+SEF) </t>
    </r>
    <r>
      <rPr>
        <b/>
        <sz val="7"/>
        <rFont val="Arial"/>
        <family val="2"/>
      </rPr>
      <t xml:space="preserve">              </t>
    </r>
  </si>
  <si>
    <t>A</t>
  </si>
  <si>
    <t>B</t>
  </si>
  <si>
    <t>C</t>
  </si>
  <si>
    <t>D</t>
  </si>
  <si>
    <t>E</t>
  </si>
  <si>
    <t>F</t>
  </si>
  <si>
    <t>LOCAL SOURCES (9+13)</t>
  </si>
  <si>
    <t>TAX REVENUE (10+11+12)</t>
  </si>
  <si>
    <t xml:space="preserve">  Real Property Tax</t>
  </si>
  <si>
    <t xml:space="preserve">  Tax on Business</t>
  </si>
  <si>
    <t xml:space="preserve">  Other Taxes</t>
  </si>
  <si>
    <t>NON-TAX REVENUE (14+15+16+17)</t>
  </si>
  <si>
    <t xml:space="preserve">  Regulatory Fees (Permit and Licenses)</t>
  </si>
  <si>
    <t xml:space="preserve">  Service/User Charges (Service Income)</t>
  </si>
  <si>
    <t xml:space="preserve">  Income from Economic Enterprises (Business Income)</t>
  </si>
  <si>
    <t xml:space="preserve">  Other Receipts (Other General Income)</t>
  </si>
  <si>
    <t>EXTERNAL SOURCES (19+20+21+22)</t>
  </si>
  <si>
    <t xml:space="preserve">  Internal Revenue Allotment</t>
  </si>
  <si>
    <t xml:space="preserve">  Other Shares from National Tax Collections</t>
  </si>
  <si>
    <t xml:space="preserve">  Inter-Local Transfer</t>
  </si>
  <si>
    <t xml:space="preserve">  Extaordinary Receipts/Grants/Donations/Aids</t>
  </si>
  <si>
    <t>TOTAL CURRENT OPERATING INCOME (8+18)</t>
  </si>
  <si>
    <t>LESS: CURRENT OPERATING EXPENDITURES (PS + MOOE+FE)</t>
  </si>
  <si>
    <t xml:space="preserve">  General Public Services</t>
  </si>
  <si>
    <t xml:space="preserve">  Department of Education</t>
  </si>
  <si>
    <t xml:space="preserve">  Health, Nutrition &amp; Population Control</t>
  </si>
  <si>
    <t xml:space="preserve">  Labor &amp; Employment</t>
  </si>
  <si>
    <t xml:space="preserve">  Housing &amp; Community Development</t>
  </si>
  <si>
    <t xml:space="preserve">  Social Services &amp; Social Welfare</t>
  </si>
  <si>
    <t xml:space="preserve">  Economic Services</t>
  </si>
  <si>
    <t xml:space="preserve">  Debt Service (FE) (Interest Expense &amp; Other Charges)</t>
  </si>
  <si>
    <t>TOTAL CURRENT OPERATING EXPENDITURES (25 to 32)</t>
  </si>
  <si>
    <t>NET OPERATING INCOME/(LOSS) FROM CURRENT OPERATIONS(23-33)</t>
  </si>
  <si>
    <t>ADD: NON INCOME RECEIPTS</t>
  </si>
  <si>
    <t>CAPITAL/INVESTMENT RECEIPTS (37+38+39)</t>
  </si>
  <si>
    <t xml:space="preserve">  Proceeds from Sale of Assets</t>
  </si>
  <si>
    <t xml:space="preserve">  Proceeds from Sale of Debt Securities of Other Entities</t>
  </si>
  <si>
    <t xml:space="preserve">  Collection of Loans Receivables</t>
  </si>
  <si>
    <t>RECEIPTS FROM LOANS AND BORROWINGS (41+42)</t>
  </si>
  <si>
    <t xml:space="preserve">  Acquisition of Loans</t>
  </si>
  <si>
    <t xml:space="preserve">  Issuance of Bonds</t>
  </si>
  <si>
    <t>TOTAL NON-INCOME RECEIPTS (36+40)</t>
  </si>
  <si>
    <t>LESS: NON OPERATING EXPENDITURES</t>
  </si>
  <si>
    <t>CAPITAL/INVESTMENT EXPENDITURES (46+47+48)</t>
  </si>
  <si>
    <r>
      <t xml:space="preserve">  Purchase/Construct of Property Plant and Equipment  (Assets/</t>
    </r>
    <r>
      <rPr>
        <b/>
        <sz val="8"/>
        <rFont val="Arial"/>
        <family val="2"/>
      </rPr>
      <t>Capital Outlay</t>
    </r>
    <r>
      <rPr>
        <sz val="8"/>
        <rFont val="Arial"/>
        <family val="2"/>
      </rPr>
      <t>)</t>
    </r>
  </si>
  <si>
    <t xml:space="preserve">  Purchase of Debt Securities of Other Entities (Investment Outlay)</t>
  </si>
  <si>
    <t xml:space="preserve">  Grant/Make Loan to Other Entities (Investment Outlay)</t>
  </si>
  <si>
    <t>DEBT SERVICE (50+51) (Principal Cost)</t>
  </si>
  <si>
    <t xml:space="preserve">  Payment of Loan Amortization</t>
  </si>
  <si>
    <t xml:space="preserve">  Retirement/Redemption of Bonds/Debt Securities</t>
  </si>
  <si>
    <t>TOTAL NON-OPERATING EXPENDITURES (45+49)</t>
  </si>
  <si>
    <t>NET INCREASE/(DECREASE) IN FUNDS (34+43-52)</t>
  </si>
  <si>
    <t>ADD: CASH BALANCE, BEGINNING</t>
  </si>
  <si>
    <t>FUNDS AVAILABLE (53+54)</t>
  </si>
  <si>
    <t>Less: Payment of Prior Year Accounts Payable</t>
  </si>
  <si>
    <t>FUND BALANCE, END (55-56)</t>
  </si>
  <si>
    <t>CONTINUING  APPROPRIATION</t>
  </si>
  <si>
    <t>Total Assets</t>
  </si>
  <si>
    <t>Fund Balance Composition:</t>
  </si>
  <si>
    <t>Amount set aside to finance projects with appropriations</t>
  </si>
  <si>
    <t>GF</t>
  </si>
  <si>
    <t>Total</t>
  </si>
  <si>
    <t xml:space="preserve">      provided in the previous years (Continuing appropriations)</t>
  </si>
  <si>
    <r>
      <t xml:space="preserve">Amount set aside for payment of </t>
    </r>
    <r>
      <rPr>
        <b/>
        <sz val="8"/>
        <rFont val="Arial"/>
        <family val="2"/>
      </rPr>
      <t>Prior Year</t>
    </r>
    <r>
      <rPr>
        <sz val="8"/>
        <rFont val="Arial"/>
        <family val="2"/>
      </rPr>
      <t xml:space="preserve"> Accounts Payable</t>
    </r>
  </si>
  <si>
    <t xml:space="preserve">Amount set aside for Obligation not yet Due and Demandable </t>
  </si>
  <si>
    <t>Amount Available for appropriations/operations</t>
  </si>
  <si>
    <r>
      <t>Fund Balance, End</t>
    </r>
    <r>
      <rPr>
        <sz val="8"/>
        <rFont val="Arial"/>
        <family val="2"/>
      </rPr>
      <t xml:space="preserve"> (should be reconciled w/cash flow statement)</t>
    </r>
  </si>
  <si>
    <t>Certified Correct:</t>
  </si>
  <si>
    <t>Provincial/City/Municipal Treasurer</t>
  </si>
  <si>
    <t>Trust Fund</t>
  </si>
  <si>
    <t>Total                           (C + D+ E)</t>
  </si>
  <si>
    <t>G</t>
  </si>
  <si>
    <t>TF</t>
  </si>
  <si>
    <t>LGU: ______________</t>
  </si>
  <si>
    <t>Summary of Fund Balance</t>
  </si>
  <si>
    <t>December 31, 20___</t>
  </si>
  <si>
    <t>Cash Balance, Beginning</t>
  </si>
  <si>
    <t>Data on fund balance composition will come from LGU Accounting Office and will be fill-up at year-end.</t>
  </si>
  <si>
    <t>Total assets is net of depreciation and will come from the year end Balance Sheet prepare and submitted by the Accounting office to COA. This data will be used for the computation of the Debt Asset Ratio (DAR).</t>
  </si>
  <si>
    <t>BLGF SRE Form No. 1-a (Revised 2007)</t>
  </si>
  <si>
    <t>Statement of Receipts Sources</t>
  </si>
  <si>
    <t>BLGF Acct. Code</t>
  </si>
  <si>
    <t>Income Target (Approved Budget)</t>
  </si>
  <si>
    <t>Actual Receipts</t>
  </si>
  <si>
    <t>Excess of Actual VS Target</t>
  </si>
  <si>
    <t>% of Over/ (Under) to Target</t>
  </si>
  <si>
    <t>LOCAL SOURCES</t>
  </si>
  <si>
    <t>TAX REVENUES (10+26+43)</t>
  </si>
  <si>
    <t>REAL PROPERTY TAX (11+16+21)</t>
  </si>
  <si>
    <t>Real Property Tax -Basic (12+13+14+15)</t>
  </si>
  <si>
    <t>Current Year</t>
  </si>
  <si>
    <t>Fines and Penalties-Current Year</t>
  </si>
  <si>
    <t>Prior Year/s</t>
  </si>
  <si>
    <t>Fines and Penalties-Prior Year/s</t>
  </si>
  <si>
    <t>Special Levy on Idle Lands (17+18+19+20)</t>
  </si>
  <si>
    <t>Special Levy on Land Benefited by Public Works Projects (22 to 25)</t>
  </si>
  <si>
    <t>TAX ON BUSINESS (total of line 27+28+39 to 42)</t>
  </si>
  <si>
    <t>Business Tax (29 to 38)</t>
  </si>
  <si>
    <t>Manufacturers, Assemblers, etc.</t>
  </si>
  <si>
    <t>Wholesalers, Distributors, etc.</t>
  </si>
  <si>
    <t>Exporters, Manufacturers, Dealers, etc.</t>
  </si>
  <si>
    <t>Retailers</t>
  </si>
  <si>
    <t>Contractors and other Independent contractors</t>
  </si>
  <si>
    <t>Banks &amp; Other Financial Institutions</t>
  </si>
  <si>
    <t>Peddlers</t>
  </si>
  <si>
    <t>Printing &amp; Publication Tax</t>
  </si>
  <si>
    <t>Tax on Amusement Place</t>
  </si>
  <si>
    <t>Other Business Taxes</t>
  </si>
  <si>
    <t>Franchise Tax</t>
  </si>
  <si>
    <t>Motor Vehicle Users Tax (Delivery Trucks and Vans)</t>
  </si>
  <si>
    <t>Tax on Sand, Gravel &amp; Other Quarry Resources</t>
  </si>
  <si>
    <t>Fines and Penalties-Business Taxes</t>
  </si>
  <si>
    <t>OTHER TAXES (total of line 44 to 49)</t>
  </si>
  <si>
    <t>Community Tax-Corporation</t>
  </si>
  <si>
    <t>Community Tax-Individual</t>
  </si>
  <si>
    <t>Professional Tax</t>
  </si>
  <si>
    <t>Real Property Transfer Tax</t>
  </si>
  <si>
    <t>Other Taxes</t>
  </si>
  <si>
    <t>Fines and Penalties-Other Taxes</t>
  </si>
  <si>
    <t>NON-TAX REVENUES (51+67+85+103)</t>
  </si>
  <si>
    <t>REGULATORY FEES (Permit and Licenses) (52+62+65+66)</t>
  </si>
  <si>
    <t>Permit and Licenses ( 53 to 61)</t>
  </si>
  <si>
    <t>Fees on Weights and Measures</t>
  </si>
  <si>
    <t>Fishery Rental Fees and Privilege Fees</t>
  </si>
  <si>
    <t>Franchising and Licensing Fees</t>
  </si>
  <si>
    <t>Business Permit Fees</t>
  </si>
  <si>
    <t>Building Permit Fees</t>
  </si>
  <si>
    <t>Zonal/Location Permit Fees</t>
  </si>
  <si>
    <t>Tricycle Operators Permit Fees</t>
  </si>
  <si>
    <t>Occupational Fees</t>
  </si>
  <si>
    <t>Other Permit &amp; Licenses</t>
  </si>
  <si>
    <t>Registration Fees (63+64)</t>
  </si>
  <si>
    <t>Cattle/Animal Registration Fees</t>
  </si>
  <si>
    <t>Civil Registration Fees</t>
  </si>
  <si>
    <t>Inspection Fees</t>
  </si>
  <si>
    <t>Fines and Penalties-Permits and Licenses</t>
  </si>
  <si>
    <t>SERVICE/USER CHARGES (Service Income) (68+73+78 to84)</t>
  </si>
  <si>
    <t>Clearance and Certification Fees (69 to 72)</t>
  </si>
  <si>
    <t>Police Clearance</t>
  </si>
  <si>
    <t>Secretary's Fees</t>
  </si>
  <si>
    <t>Health Certificate</t>
  </si>
  <si>
    <t>Other Clearance and Certification</t>
  </si>
  <si>
    <t>Other Fees (74 to 77)</t>
  </si>
  <si>
    <t>Garbage Fees</t>
  </si>
  <si>
    <t>Wharfage Fees</t>
  </si>
  <si>
    <t>Toll Fees</t>
  </si>
  <si>
    <t>Other Service Income</t>
  </si>
  <si>
    <t>Fines and Penalties-Service  Income</t>
  </si>
  <si>
    <t>Landing and Aeronautical Fees</t>
  </si>
  <si>
    <t>Parking and Terminal Fees</t>
  </si>
  <si>
    <t>Hospital Fees</t>
  </si>
  <si>
    <t>Medical, Dental and Laboratory Fees</t>
  </si>
  <si>
    <t>Market &amp; Slaughterhouse Fees</t>
  </si>
  <si>
    <t>Printing and Publication Fees</t>
  </si>
  <si>
    <t>INCOME FROM ECONOMIC ENTERPRISES (Business Income) (86)</t>
  </si>
  <si>
    <t>Income from Economic Enterprises (87 to 102)</t>
  </si>
  <si>
    <t>School Operations</t>
  </si>
  <si>
    <t>Power Generation/Distribution</t>
  </si>
  <si>
    <t>Hospital Operations</t>
  </si>
  <si>
    <t>Canteen/Restaurant Operations</t>
  </si>
  <si>
    <t>Cemetery Operations</t>
  </si>
  <si>
    <t>Communication Facilities &amp; Equipment Operations</t>
  </si>
  <si>
    <t>Dormitory Operations</t>
  </si>
  <si>
    <t>Market Operations</t>
  </si>
  <si>
    <t>Slaughterhouse Operations</t>
  </si>
  <si>
    <t>Transportation System Operations</t>
  </si>
  <si>
    <t>Waterworks System Operations</t>
  </si>
  <si>
    <t>Printing &amp; Publication Operations</t>
  </si>
  <si>
    <t xml:space="preserve">Income from Lease/Rental of Facilities </t>
  </si>
  <si>
    <t>Income from Trading Business</t>
  </si>
  <si>
    <t>Other Economic Enterprises</t>
  </si>
  <si>
    <t>Fines and Penalties-Economic Enterprises</t>
  </si>
  <si>
    <t>OTHER INCOME/RECEIPTS (Other General Income) (104 to 106)</t>
  </si>
  <si>
    <t>Interest Income</t>
  </si>
  <si>
    <t>Dividend Income</t>
  </si>
  <si>
    <t>Other General Income (Miscellaneous) (107 to 109)</t>
  </si>
  <si>
    <t>Rebates on MMDA Contribution</t>
  </si>
  <si>
    <t>Sales of Confiscated/Abandoned/Seized Goods &amp; Properties</t>
  </si>
  <si>
    <t>Miscellaneous - Others</t>
  </si>
  <si>
    <t>TOTAL INCOME-LOCAL SOURCES (9+50)</t>
  </si>
  <si>
    <t>EXTERNAL SOURCES</t>
  </si>
  <si>
    <t>SHARE FROM NATIONAL TAX COLLECTION (113+116)</t>
  </si>
  <si>
    <t>Internal Revenue Allotment (114+115)</t>
  </si>
  <si>
    <t>Prior Year</t>
  </si>
  <si>
    <t>Other Shares from National Tax Collection (117 to 121)</t>
  </si>
  <si>
    <t>Share from Economic Zone (RA 7227)</t>
  </si>
  <si>
    <t>Share from EVAT</t>
  </si>
  <si>
    <t>Share from National Wealth</t>
  </si>
  <si>
    <t>Share from PAGCOR/PCSO/Lotto</t>
  </si>
  <si>
    <t>Share from Tobacco Excise Tax (RA 7171)</t>
  </si>
  <si>
    <t>EXTRAORDINARY RECEIPTS/GRANTS/DONATIONS/AIDS (123+126+129)</t>
  </si>
  <si>
    <t>Grants and Donations (124+125)</t>
  </si>
  <si>
    <t>Foreign</t>
  </si>
  <si>
    <t>Domestic</t>
  </si>
  <si>
    <t>Subsidy Income (127+128)</t>
  </si>
  <si>
    <t>Other Subsidy Income</t>
  </si>
  <si>
    <t>Subsidy from GOCCs</t>
  </si>
  <si>
    <t>Extraordinary Gains and Premiums (130 to 133)</t>
  </si>
  <si>
    <t>Gain on FOREX</t>
  </si>
  <si>
    <t>Gain on Sale of Assets</t>
  </si>
  <si>
    <t>Premium on Bonds Payable</t>
  </si>
  <si>
    <t>Gain on Sale of Investments</t>
  </si>
  <si>
    <t>INTER-LOCAL TRANSFERS (135+136)</t>
  </si>
  <si>
    <t>Subsidy from LGUs</t>
  </si>
  <si>
    <t>Subsidy from Other Funds</t>
  </si>
  <si>
    <t>CAPITAL/INVESTMENT RECEIPTS (138 to 140)</t>
  </si>
  <si>
    <t>Proceeds from Sale of Assets</t>
  </si>
  <si>
    <t>Proceeds from Sale of Debt Securities of Other Entities</t>
  </si>
  <si>
    <t>Collection of Loans Receivables (Principal)</t>
  </si>
  <si>
    <t>RECEIPTS FROM LOANS AND BORROWINGS (Payable) (142 to 144)</t>
  </si>
  <si>
    <t>Loans - Foreign</t>
  </si>
  <si>
    <t>Loans - Domestic</t>
  </si>
  <si>
    <t>Bonds Flotation</t>
  </si>
  <si>
    <t>TOTAL INCOME/RECEIPTS FROM EXTERNAL SOURCES (112+122+134+137+141)</t>
  </si>
  <si>
    <t>TOTAL GENERAL FUND (110+145)</t>
  </si>
  <si>
    <t>SPECIAL EDUCATION FUND</t>
  </si>
  <si>
    <t>Special Education Tax (149 to 152)</t>
  </si>
  <si>
    <t>Donation/Grants/Aid (154)</t>
  </si>
  <si>
    <t>Grants and Donations (155+156)</t>
  </si>
  <si>
    <t>Other Receipts (158+159)</t>
  </si>
  <si>
    <t>Other Business Income (Miscellaneous)</t>
  </si>
  <si>
    <t>INTER-LOCAL TRANSFERS (162+163)</t>
  </si>
  <si>
    <t>RECEIPTS FROM LOANS AND BORROWINGS (Payable) (165+166)</t>
  </si>
  <si>
    <t>TOTAL SPECIAL EDUCATION FUND (148+153+157+160+161+164)</t>
  </si>
  <si>
    <t>GRAND TOTAL (GF + SEF) (146+167)</t>
  </si>
  <si>
    <t>Certified correct:</t>
  </si>
  <si>
    <t>Note 1 : Income Targets figures based on the annual</t>
  </si>
  <si>
    <t>Provincial Treasurer</t>
  </si>
  <si>
    <t>BLGF SRE Form No. 2-a (Revised 2007)</t>
  </si>
  <si>
    <t>RECORD OF REAL PROPERTY TAX COLLECTION</t>
  </si>
  <si>
    <t>Income Target</t>
  </si>
  <si>
    <t>Basic</t>
  </si>
  <si>
    <t>Current</t>
  </si>
  <si>
    <t>Prior</t>
  </si>
  <si>
    <t>Penalties</t>
  </si>
  <si>
    <t>RPT Annual Income Target</t>
  </si>
  <si>
    <t>LGU:</t>
  </si>
  <si>
    <t>PERIOD:</t>
  </si>
  <si>
    <t>RPU CLASSIFICATION: Residential</t>
  </si>
  <si>
    <t xml:space="preserve">Date                        </t>
  </si>
  <si>
    <t xml:space="preserve">Name of Tax Payer                                                                             </t>
  </si>
  <si>
    <t xml:space="preserve">Period Covered        </t>
  </si>
  <si>
    <t xml:space="preserve">O.R. No.              </t>
  </si>
  <si>
    <t xml:space="preserve">TD/Arp. No.        </t>
  </si>
  <si>
    <t xml:space="preserve">Name of Brgy.           </t>
  </si>
  <si>
    <t>Basic Tax</t>
  </si>
  <si>
    <t xml:space="preserve">SEF                                           </t>
  </si>
  <si>
    <t xml:space="preserve">Special Levy on Land Benefited by Public Works Project </t>
  </si>
  <si>
    <t>Grand</t>
  </si>
  <si>
    <t xml:space="preserve">Grand </t>
  </si>
  <si>
    <t xml:space="preserve">Current Year Gross Amount          </t>
  </si>
  <si>
    <t xml:space="preserve">Discount      </t>
  </si>
  <si>
    <t xml:space="preserve">Prior Years        </t>
  </si>
  <si>
    <r>
      <t xml:space="preserve">Sub Total Gross Collections            </t>
    </r>
    <r>
      <rPr>
        <sz val="8"/>
        <rFont val="Arial"/>
        <family val="2"/>
      </rPr>
      <t>(7+9+10+11)</t>
    </r>
  </si>
  <si>
    <r>
      <t xml:space="preserve">Sub Total Net Collections                           </t>
    </r>
    <r>
      <rPr>
        <sz val="8"/>
        <rFont val="Arial"/>
        <family val="2"/>
      </rPr>
      <t xml:space="preserve">(12-8) </t>
    </r>
  </si>
  <si>
    <t>Current Year           Gross Amount</t>
  </si>
  <si>
    <t xml:space="preserve">Prior Year        </t>
  </si>
  <si>
    <r>
      <t xml:space="preserve">Sub Total Gross Collections            </t>
    </r>
    <r>
      <rPr>
        <sz val="8"/>
        <rFont val="Arial"/>
        <family val="2"/>
      </rPr>
      <t>(14+16+17+19)</t>
    </r>
  </si>
  <si>
    <r>
      <t>Sub Total Net Collections                        (</t>
    </r>
    <r>
      <rPr>
        <sz val="8"/>
        <rFont val="Arial"/>
        <family val="2"/>
      </rPr>
      <t xml:space="preserve">19-15) </t>
    </r>
  </si>
  <si>
    <t>Sub Total Gross Collections (21+23+24+25)</t>
  </si>
  <si>
    <t>Sub-Total Net Collections (26-22)</t>
  </si>
  <si>
    <t>Sub Total Gross Collections (28+30+31+32)</t>
  </si>
  <si>
    <t>Sub-Total Net      Collections (33-29)</t>
  </si>
  <si>
    <t xml:space="preserve">Current Year               </t>
  </si>
  <si>
    <t xml:space="preserve">Prior Years           </t>
  </si>
  <si>
    <t xml:space="preserve">Gross Collections (12+19+26+33) </t>
  </si>
  <si>
    <t>Net Collections        (13+20+27+34)</t>
  </si>
  <si>
    <t>Cumulative Total as of last quarter</t>
  </si>
  <si>
    <t>Total This Quarter</t>
  </si>
  <si>
    <t>CUMULATIVE TOTAL TO DATE</t>
  </si>
  <si>
    <t xml:space="preserve">LGU: </t>
  </si>
  <si>
    <t xml:space="preserve">PERIOD: </t>
  </si>
  <si>
    <t>RPU CLASSIFICATION:Agricultural</t>
  </si>
  <si>
    <t>RATE OF LEVY:</t>
  </si>
  <si>
    <t xml:space="preserve">Cumulative Total as of last quarter </t>
  </si>
  <si>
    <t>RPU CLASSIFICATION: Commercial</t>
  </si>
  <si>
    <t>CUMULATIVE TOTAL</t>
  </si>
  <si>
    <t>RPU CLASSIFICATION: Industrial</t>
  </si>
  <si>
    <t>RPU CLASSIFICATION: Mineral</t>
  </si>
  <si>
    <t>RPU CLASSIFICATION: Timber</t>
  </si>
  <si>
    <t>RPU CLASSIFICATION: Special-Hospital</t>
  </si>
  <si>
    <t>RPU CLASSIFICATION: Special-Machineries</t>
  </si>
  <si>
    <t>RPU CLASSIFICATION: Special Recreation</t>
  </si>
  <si>
    <t>RPU CLASSIFICATION: Special-Cultural</t>
  </si>
  <si>
    <t>RPU CLASSIFICATION: Special-Others</t>
  </si>
  <si>
    <t>BASIC AND SEF</t>
  </si>
  <si>
    <t>RPU CLASSIFICATION: Special-Scientific</t>
  </si>
  <si>
    <t>BLGF SRE Form No. 2 (Revised 2007)</t>
  </si>
  <si>
    <t>Quarterly Report on Real Property Tax Collections</t>
  </si>
  <si>
    <t>(Total of 1991 and Prior to 1991)</t>
  </si>
  <si>
    <t>Region/Province:</t>
  </si>
  <si>
    <t>Number of Cities &amp; Municipalities/Barangays included in Report</t>
  </si>
  <si>
    <t>Grand Total</t>
  </si>
  <si>
    <t xml:space="preserve">   Real Property</t>
  </si>
  <si>
    <t>Sub-Total</t>
  </si>
  <si>
    <t>Gross</t>
  </si>
  <si>
    <t>Net</t>
  </si>
  <si>
    <t xml:space="preserve">   Classification</t>
  </si>
  <si>
    <t>Year</t>
  </si>
  <si>
    <t>Discount</t>
  </si>
  <si>
    <t>Gross Collections</t>
  </si>
  <si>
    <t>Net Collections</t>
  </si>
  <si>
    <t>Collections</t>
  </si>
  <si>
    <t>Gross Amount</t>
  </si>
  <si>
    <t>Years</t>
  </si>
  <si>
    <t>2+4+5+6</t>
  </si>
  <si>
    <t>7-3</t>
  </si>
  <si>
    <t>9+11+12+13</t>
  </si>
  <si>
    <t>14-10</t>
  </si>
  <si>
    <t>16+18+19+20</t>
  </si>
  <si>
    <t>21-17</t>
  </si>
  <si>
    <t>23+25+26+27</t>
  </si>
  <si>
    <t>28-24</t>
  </si>
  <si>
    <t>7+14+21+28</t>
  </si>
  <si>
    <t>8+15+22+29</t>
  </si>
  <si>
    <t>Residential</t>
  </si>
  <si>
    <t>Agricultural</t>
  </si>
  <si>
    <t>Commercial</t>
  </si>
  <si>
    <t>Industrial</t>
  </si>
  <si>
    <t>Mineral</t>
  </si>
  <si>
    <t>Timber</t>
  </si>
  <si>
    <t>Special</t>
  </si>
  <si>
    <t>a)</t>
  </si>
  <si>
    <t>Hospital</t>
  </si>
  <si>
    <t>b)</t>
  </si>
  <si>
    <t>Machineries</t>
  </si>
  <si>
    <t>c)</t>
  </si>
  <si>
    <t>Recreation</t>
  </si>
  <si>
    <t>d)</t>
  </si>
  <si>
    <t>Scientific</t>
  </si>
  <si>
    <t>e)</t>
  </si>
  <si>
    <t>Cultural</t>
  </si>
  <si>
    <t>f)</t>
  </si>
  <si>
    <t>Others</t>
  </si>
  <si>
    <t>TOTAL</t>
  </si>
  <si>
    <t>Disposition of Proceeds</t>
  </si>
  <si>
    <t>Municipality</t>
  </si>
  <si>
    <t>Barangay Share</t>
  </si>
  <si>
    <t>Worksheet A</t>
  </si>
  <si>
    <t>(Based on 1991 LGC rate of disposition)</t>
  </si>
  <si>
    <t>Region/Province :</t>
  </si>
  <si>
    <t>Worksheet B</t>
  </si>
  <si>
    <t>(Prior to 1991 rate of Disposition)</t>
  </si>
  <si>
    <t>Worksheet C</t>
  </si>
  <si>
    <t>(Municipal Remittances)</t>
  </si>
  <si>
    <t>TOTAL (UNCLASSIFIED)</t>
  </si>
  <si>
    <t>GRAND TOTAL</t>
  </si>
  <si>
    <t>BLGF SRE Form No. 4-a (Revised 2007)</t>
  </si>
  <si>
    <t>RECORD OF GENERAL COLLECTION</t>
  </si>
  <si>
    <t>1 of 2</t>
  </si>
  <si>
    <t xml:space="preserve">Period Covered: </t>
  </si>
  <si>
    <t>Date</t>
  </si>
  <si>
    <t>O.R. No.</t>
  </si>
  <si>
    <t>Name of Tax Payer</t>
  </si>
  <si>
    <t>Tax on Business</t>
  </si>
  <si>
    <t>OTHER TAXES</t>
  </si>
  <si>
    <t xml:space="preserve">Amusement Tax Net Share of the Province                </t>
  </si>
  <si>
    <t xml:space="preserve">Amusement Tax Net Share of the Municipality/Barangay             </t>
  </si>
  <si>
    <t xml:space="preserve">Manufacturers, Assemblers, etc.            </t>
  </si>
  <si>
    <t xml:space="preserve">Wholesalers, Distributors, etc.                       </t>
  </si>
  <si>
    <t>Exporter or Manufacturers, Dealers, or Retailers of Essential Commodities )</t>
  </si>
  <si>
    <t xml:space="preserve">Retailers      </t>
  </si>
  <si>
    <t>Contractors and other Independent Contractors</t>
  </si>
  <si>
    <t xml:space="preserve">Bank &amp; Other Financial Institutions </t>
  </si>
  <si>
    <t xml:space="preserve">Peddlers </t>
  </si>
  <si>
    <t xml:space="preserve">Tax on Amusement Place        </t>
  </si>
  <si>
    <t xml:space="preserve">Printing and Publication Tax        </t>
  </si>
  <si>
    <t xml:space="preserve">Other Business Tax      </t>
  </si>
  <si>
    <t xml:space="preserve">Franchise Tax </t>
  </si>
  <si>
    <t xml:space="preserve">Tax on Delivery Trucks and Vans      </t>
  </si>
  <si>
    <t>Tax on Gravel &amp; Sand &amp; Other Quarry Resources  (Net share of the Province/City)</t>
  </si>
  <si>
    <t>Tax on Gravel &amp; Sand &amp; Other Quarry Resources  (share of Municipality/Barangay)</t>
  </si>
  <si>
    <t xml:space="preserve">Fines and Penalties - Business Taxes </t>
  </si>
  <si>
    <t xml:space="preserve">Community Tax  - Corporation         </t>
  </si>
  <si>
    <t xml:space="preserve">Community Tax - Individual </t>
  </si>
  <si>
    <t xml:space="preserve">Professional Tax        </t>
  </si>
  <si>
    <t xml:space="preserve">Property Transfer Tax  </t>
  </si>
  <si>
    <t xml:space="preserve">Fines and Penalties - Other Taxes </t>
  </si>
  <si>
    <t>Account Code</t>
  </si>
  <si>
    <t>507-1</t>
  </si>
  <si>
    <t>507-2</t>
  </si>
  <si>
    <t>507-3</t>
  </si>
  <si>
    <t>507-4</t>
  </si>
  <si>
    <t>507-5</t>
  </si>
  <si>
    <t>507-6</t>
  </si>
  <si>
    <t>507-7</t>
  </si>
  <si>
    <t>507-8</t>
  </si>
  <si>
    <t>507-9</t>
  </si>
  <si>
    <t>539-7</t>
  </si>
  <si>
    <t>531-1</t>
  </si>
  <si>
    <t>531-2</t>
  </si>
  <si>
    <t>539-8</t>
  </si>
  <si>
    <t>CUMULATIVE TOTAL as of last quarter</t>
  </si>
  <si>
    <t>Cumulative Total to Date</t>
  </si>
  <si>
    <t>page 2 of 2</t>
  </si>
  <si>
    <t>Period Covered:</t>
  </si>
  <si>
    <t>REGULATORY FEES  (Permits and Licenses)</t>
  </si>
  <si>
    <t>Service/User Charges (Service Income)</t>
  </si>
  <si>
    <t>Economic Enterprise (Business Income)</t>
  </si>
  <si>
    <t>Other Receipts (Other General Income)</t>
  </si>
  <si>
    <t>IRA</t>
  </si>
  <si>
    <t>Shares from Natl.Tax Coll.</t>
  </si>
  <si>
    <t>Extraordinary/Grants/Donation</t>
  </si>
  <si>
    <t>Inter-Local Transfers</t>
  </si>
  <si>
    <t>Capital/Investment Receipts</t>
  </si>
  <si>
    <t>Financing Receipts</t>
  </si>
  <si>
    <t xml:space="preserve">Fees on Weights and Measures   </t>
  </si>
  <si>
    <t xml:space="preserve">Fishery Rental Fees and Privilege Fees   </t>
  </si>
  <si>
    <t xml:space="preserve">Franchising and Licensing Fees       </t>
  </si>
  <si>
    <t xml:space="preserve">Business Permit Fees     </t>
  </si>
  <si>
    <t xml:space="preserve">Building Permit Fees     </t>
  </si>
  <si>
    <t xml:space="preserve">Zonal/ Location Permit Fees   </t>
  </si>
  <si>
    <t xml:space="preserve"> Tricycle Operators Permit Fees   </t>
  </si>
  <si>
    <t xml:space="preserve">Occupational Fees </t>
  </si>
  <si>
    <t xml:space="preserve">Other Permits and Licenses </t>
  </si>
  <si>
    <t xml:space="preserve">Civil Registration Fees       </t>
  </si>
  <si>
    <t xml:space="preserve">Cattle/ Animal Registration Fees       </t>
  </si>
  <si>
    <t xml:space="preserve">Inspection Fees    </t>
  </si>
  <si>
    <t xml:space="preserve">Fines and Penalties-Permit and Licenses </t>
  </si>
  <si>
    <t xml:space="preserve">Police Clearance Fees       </t>
  </si>
  <si>
    <t xml:space="preserve">Secretary's Fees      </t>
  </si>
  <si>
    <t xml:space="preserve">Health Certificate </t>
  </si>
  <si>
    <t xml:space="preserve">Other Clearance and Certification  </t>
  </si>
  <si>
    <t xml:space="preserve">Garbage  Fees    </t>
  </si>
  <si>
    <t xml:space="preserve">Wharfage Fees   </t>
  </si>
  <si>
    <t xml:space="preserve">Toll Fees </t>
  </si>
  <si>
    <t xml:space="preserve">Other Service Income      </t>
  </si>
  <si>
    <t xml:space="preserve">Landing &amp; Aeronautical Fees      </t>
  </si>
  <si>
    <t xml:space="preserve">Parking &amp; Terminal Fees       </t>
  </si>
  <si>
    <t xml:space="preserve">Hospital Fees </t>
  </si>
  <si>
    <t xml:space="preserve">Medical, Dental &amp; Laboratory  Fees     </t>
  </si>
  <si>
    <t xml:space="preserve">Market &amp; Slaughterhouse Fees </t>
  </si>
  <si>
    <t xml:space="preserve">Printing &amp; Publication Fees   </t>
  </si>
  <si>
    <t xml:space="preserve">Fines and Penalties-Service Income </t>
  </si>
  <si>
    <t xml:space="preserve">Income from School Operations </t>
  </si>
  <si>
    <t xml:space="preserve">Income from Power Generation, Distribution </t>
  </si>
  <si>
    <t xml:space="preserve">Income from Hospital Operations </t>
  </si>
  <si>
    <t xml:space="preserve">Income from Canteen/ Restaurant Operations </t>
  </si>
  <si>
    <t xml:space="preserve">Income from Cemetery Operations </t>
  </si>
  <si>
    <t xml:space="preserve">Income from Communication Operations  </t>
  </si>
  <si>
    <t xml:space="preserve">Income from Dormitory Operations </t>
  </si>
  <si>
    <t xml:space="preserve">Income from Market Operations </t>
  </si>
  <si>
    <t xml:space="preserve">Income from Slaughter House Operations </t>
  </si>
  <si>
    <t xml:space="preserve">Income from Transportation Operations </t>
  </si>
  <si>
    <t xml:space="preserve">Income from Waterworks System Operations  </t>
  </si>
  <si>
    <t xml:space="preserve">Income from Printing and Publication  Operations </t>
  </si>
  <si>
    <t xml:space="preserve">Incoime from Lease and Rental of Facilities </t>
  </si>
  <si>
    <t xml:space="preserve">Income from Trading Business </t>
  </si>
  <si>
    <t xml:space="preserve">Other Economic Enterprises </t>
  </si>
  <si>
    <t xml:space="preserve">Fines &amp; Penalties - Economic Enterprises (Business Income) </t>
  </si>
  <si>
    <t>Misc. - Rebates on MMDA (Metro Mla. Only)</t>
  </si>
  <si>
    <t>Misc. - Sale of Confiscated/Abandoned/Seized Goods Properties)</t>
  </si>
  <si>
    <t xml:space="preserve">Misc. - Others   </t>
  </si>
  <si>
    <t xml:space="preserve">IRA - Current Year           </t>
  </si>
  <si>
    <t xml:space="preserve">IRA - Prior Year       </t>
  </si>
  <si>
    <t>Share from Economic Zone</t>
  </si>
  <si>
    <t xml:space="preserve">Share from EVAT </t>
  </si>
  <si>
    <t xml:space="preserve">Share from National Wealth </t>
  </si>
  <si>
    <t xml:space="preserve">Share from PAGCOR/PCSO/ Lotto </t>
  </si>
  <si>
    <t xml:space="preserve">Share from Tobacco Excise Tax   </t>
  </si>
  <si>
    <t>Grants &amp; Donation-Foreign</t>
  </si>
  <si>
    <t xml:space="preserve">Grants &amp; Donation-Domestic </t>
  </si>
  <si>
    <t xml:space="preserve">Other Subsidy Income </t>
  </si>
  <si>
    <t xml:space="preserve">Subsidy from GOCC's </t>
  </si>
  <si>
    <t>Gain on FOREX)</t>
  </si>
  <si>
    <t xml:space="preserve">Subsidy from LGUs </t>
  </si>
  <si>
    <t>Proceeds fr. Sale of Assets</t>
  </si>
  <si>
    <t>Proceeds fr. Sale of Debt Securities</t>
  </si>
  <si>
    <t>Collection of Loan Receivables (Principal)</t>
  </si>
  <si>
    <t>556-1</t>
  </si>
  <si>
    <t>551-1</t>
  </si>
  <si>
    <t>556-2</t>
  </si>
  <si>
    <t>556-3</t>
  </si>
  <si>
    <t>556-4</t>
  </si>
  <si>
    <t>552-2</t>
  </si>
  <si>
    <t>552-1</t>
  </si>
  <si>
    <t>555-1</t>
  </si>
  <si>
    <t>555-2</t>
  </si>
  <si>
    <t>555-3</t>
  </si>
  <si>
    <t>555-4</t>
  </si>
  <si>
    <t>568-2</t>
  </si>
  <si>
    <t>611-1</t>
  </si>
  <si>
    <t>611-2</t>
  </si>
  <si>
    <t>611-3</t>
  </si>
  <si>
    <t>611-4</t>
  </si>
  <si>
    <t>611-5</t>
  </si>
  <si>
    <t>611-6</t>
  </si>
  <si>
    <t>611-7</t>
  </si>
  <si>
    <t>611-8</t>
  </si>
  <si>
    <t>611-9</t>
  </si>
  <si>
    <t>611-10</t>
  </si>
  <si>
    <t>611-11</t>
  </si>
  <si>
    <t>611-12</t>
  </si>
  <si>
    <t>611-13</t>
  </si>
  <si>
    <t>659-1</t>
  </si>
  <si>
    <t>659-2</t>
  </si>
  <si>
    <t>659-3</t>
  </si>
  <si>
    <t>541-1</t>
  </si>
  <si>
    <t>541-2</t>
  </si>
  <si>
    <t>649-1</t>
  </si>
  <si>
    <t>649-2</t>
  </si>
  <si>
    <t>624-1</t>
  </si>
  <si>
    <t>624-2</t>
  </si>
  <si>
    <t>Cumulative Total as of Last Quarter</t>
  </si>
  <si>
    <t>BLGF SRE Form No. 4-a (Revised 2002)</t>
  </si>
  <si>
    <t>RECORD OF GENERAL COLLECTION -Special Education Fund</t>
  </si>
  <si>
    <t>Other Receipts/Income</t>
  </si>
  <si>
    <t>Extraordinary Receipts/Grants/Donations</t>
  </si>
  <si>
    <t>Loans</t>
  </si>
  <si>
    <t>Misc. - Others</t>
  </si>
  <si>
    <t>Grants &amp; Donation -Domestic</t>
  </si>
  <si>
    <t>Cumulative total as of last quarter</t>
  </si>
  <si>
    <t>BLGF SRE Form No. 4 (Revised 2007)</t>
  </si>
  <si>
    <t>QUARTERLY REPORT OF COLLECTIONS ON BUSINESS TAX, FEES AND CHARGES, ECONOMIC ENTERPRISES</t>
  </si>
  <si>
    <t>Province :</t>
  </si>
  <si>
    <t>Business Tax and Other Taxes</t>
  </si>
  <si>
    <t>Fees and Charges</t>
  </si>
  <si>
    <t>Economic Enterprises</t>
  </si>
  <si>
    <t>LGU</t>
  </si>
  <si>
    <t>Annual Target</t>
  </si>
  <si>
    <t>Actual Collection</t>
  </si>
  <si>
    <t>% of Collection</t>
  </si>
  <si>
    <t>BLGF SRE Form No. 5-a (Revised 2007)</t>
  </si>
  <si>
    <t>RECORDS OF EXPENDITURES</t>
  </si>
  <si>
    <t>Sector:</t>
  </si>
  <si>
    <t>General Public Services</t>
  </si>
  <si>
    <t>Function: General Public Services</t>
  </si>
  <si>
    <t>Office:</t>
  </si>
  <si>
    <t>Office of the Governor</t>
  </si>
  <si>
    <t>Month/Year: ____________</t>
  </si>
  <si>
    <t>DV NO.</t>
  </si>
  <si>
    <t>ObR No.</t>
  </si>
  <si>
    <t>Check No.</t>
  </si>
  <si>
    <t>PARTICULARS</t>
  </si>
  <si>
    <t>DATE</t>
  </si>
  <si>
    <t>PS</t>
  </si>
  <si>
    <t>MOOE</t>
  </si>
  <si>
    <t>CO</t>
  </si>
  <si>
    <t>Budget/Appropriation</t>
  </si>
  <si>
    <t>Last quarter total</t>
  </si>
  <si>
    <t>Cumulative Total to date</t>
  </si>
  <si>
    <t>Office of the Provincial Warden/Maintenance of Prisoner</t>
  </si>
  <si>
    <t>Office of the Vice Governor</t>
  </si>
  <si>
    <t>Sangguniang Panlalawigan</t>
  </si>
  <si>
    <t>Provincial Administrator</t>
  </si>
  <si>
    <t>Personnel/HRMO</t>
  </si>
  <si>
    <t>Office of the Provincial Treasurer</t>
  </si>
  <si>
    <t>Office of the Provincial Assessor</t>
  </si>
  <si>
    <t>Office of the Provincial Accountant</t>
  </si>
  <si>
    <t>Office of the Provincial Budget Officer</t>
  </si>
  <si>
    <t>Office of the Planning &amp; Development Coordinator</t>
  </si>
  <si>
    <t>Office of the Provincial Auditor</t>
  </si>
  <si>
    <t>Office of the Civil Registrar</t>
  </si>
  <si>
    <t>General Services Office</t>
  </si>
  <si>
    <t>Office of the Prosecutor</t>
  </si>
  <si>
    <t>Regional Trial Court</t>
  </si>
  <si>
    <t>Office of the Legal Officer</t>
  </si>
  <si>
    <t xml:space="preserve"> Trial Court/Clerk of Court</t>
  </si>
  <si>
    <t>Register of Deeds</t>
  </si>
  <si>
    <t>Police Department</t>
  </si>
  <si>
    <t>Fire Protection Services/Department</t>
  </si>
  <si>
    <t>20% Local Development Funds</t>
  </si>
  <si>
    <t>Others (Specify)</t>
  </si>
  <si>
    <t>Social Services</t>
  </si>
  <si>
    <t>Function: Department of Education</t>
  </si>
  <si>
    <t>Adult Education</t>
  </si>
  <si>
    <t>Function: Health, Nutrition &amp; Population Control</t>
  </si>
  <si>
    <t>Health Officer -RHU</t>
  </si>
  <si>
    <t>Others Health Services</t>
  </si>
  <si>
    <t>20% Local Development Fund</t>
  </si>
  <si>
    <t>Function: Housing &amp; Community Development</t>
  </si>
  <si>
    <t>Garbage Collection</t>
  </si>
  <si>
    <t>Month/Year:____________</t>
  </si>
  <si>
    <t>Function: Social Services &amp; Social Welfare</t>
  </si>
  <si>
    <t>Social Welfare &amp; Development Office</t>
  </si>
  <si>
    <t>Other Social Services</t>
  </si>
  <si>
    <t>Economic Services</t>
  </si>
  <si>
    <t>Function: Economic Services</t>
  </si>
  <si>
    <t>Office of the Provincial Agriculturist</t>
  </si>
  <si>
    <t>Office of the Environment and Natural Resources</t>
  </si>
  <si>
    <t>Office of the Provincial Architect</t>
  </si>
  <si>
    <t>Office of the Veterinarian</t>
  </si>
  <si>
    <t>Tourism Office</t>
  </si>
  <si>
    <t>Office of the Provincial Engineer</t>
  </si>
  <si>
    <t>Office of the Cooperatives Officer</t>
  </si>
  <si>
    <t>Function: Operations of Economic Enterprise</t>
  </si>
  <si>
    <t>Market</t>
  </si>
  <si>
    <t>Slaughterhouse</t>
  </si>
  <si>
    <t>Cemetery</t>
  </si>
  <si>
    <t>Operation of Transportation System</t>
  </si>
  <si>
    <t>Social Services-SEF</t>
  </si>
  <si>
    <t>Function: Department of Educatuon - SEF</t>
  </si>
  <si>
    <t>Education Subsidiary Services</t>
  </si>
  <si>
    <t>Actual Disbursement</t>
  </si>
  <si>
    <t>BLGF SRE Form No. 5-c (2007)</t>
  </si>
  <si>
    <t>Period:</t>
  </si>
  <si>
    <t>RECORDS OF PRIOR YEAR ACCOUNTS PAYABLE PAYMENT</t>
  </si>
  <si>
    <t>Cumulative Total</t>
  </si>
  <si>
    <t>Special Education Fund</t>
  </si>
  <si>
    <t>BLGF SRE Form No. 5-b (Revised 2007)</t>
  </si>
  <si>
    <t>RECORDS OF DEBT SERVICE</t>
  </si>
  <si>
    <t>Sector</t>
  </si>
  <si>
    <t>Debt Service</t>
  </si>
  <si>
    <r>
      <t xml:space="preserve">Debt Service - </t>
    </r>
    <r>
      <rPr>
        <b/>
        <sz val="9"/>
        <rFont val="Arial"/>
        <family val="2"/>
      </rPr>
      <t>General Fund</t>
    </r>
  </si>
  <si>
    <t>Office</t>
  </si>
  <si>
    <t>Check No. /Debit Memo</t>
  </si>
  <si>
    <t>Principal Repayment</t>
  </si>
  <si>
    <t>Interest</t>
  </si>
  <si>
    <t>Other Charges</t>
  </si>
  <si>
    <t>Budget/Appropriation/</t>
  </si>
  <si>
    <t>Last Quarter Total</t>
  </si>
  <si>
    <r>
      <t xml:space="preserve">Debt Service - </t>
    </r>
    <r>
      <rPr>
        <b/>
        <sz val="10"/>
        <rFont val="Arial"/>
        <family val="2"/>
      </rPr>
      <t>SEF</t>
    </r>
  </si>
  <si>
    <t>BLGF SRE Form No. 1-b (Revised 2007)</t>
  </si>
  <si>
    <t>By Function/By Sector</t>
  </si>
  <si>
    <t>Statement of Expenditure</t>
  </si>
  <si>
    <r>
      <t xml:space="preserve">Budget Appropriation </t>
    </r>
    <r>
      <rPr>
        <sz val="10"/>
        <rFont val="Arial"/>
        <family val="2"/>
      </rPr>
      <t>(From the approved Budget</t>
    </r>
    <r>
      <rPr>
        <b/>
        <sz val="8"/>
        <rFont val="Arial"/>
        <family val="2"/>
      </rPr>
      <t>)</t>
    </r>
  </si>
  <si>
    <t>Actual Expenditures</t>
  </si>
  <si>
    <t>Variance (Balance)</t>
  </si>
  <si>
    <t>NGAS Code</t>
  </si>
  <si>
    <t>FE</t>
  </si>
  <si>
    <t>% of Balances to Budget Appropriation</t>
  </si>
  <si>
    <t>GENERAL FUND</t>
  </si>
  <si>
    <t>General Public Services ( total of line 12 to 42)</t>
  </si>
  <si>
    <t>Office of the Warden/Maintenance of the Prisoner</t>
  </si>
  <si>
    <t>Civil Security</t>
  </si>
  <si>
    <t>Barangay Secretariat/Barangay Office</t>
  </si>
  <si>
    <t>Business Permit and Licensing Office</t>
  </si>
  <si>
    <t>Support Services(Secretary to the Sanggunian)</t>
  </si>
  <si>
    <t>Office of the Provincial Administrator</t>
  </si>
  <si>
    <t>Personnel Officer/Human Resource Management Office</t>
  </si>
  <si>
    <t>Office of the Planning and Development Coordinator</t>
  </si>
  <si>
    <t>Information Services</t>
  </si>
  <si>
    <t>Office of the Information Officer</t>
  </si>
  <si>
    <t>Library Services</t>
  </si>
  <si>
    <t>Trial Court/Clerk of Court</t>
  </si>
  <si>
    <t>Office of the Registry of Deeds</t>
  </si>
  <si>
    <t>Mining Claim Registrations</t>
  </si>
  <si>
    <t>Fire Protection Services</t>
  </si>
  <si>
    <t>SOCIAL SERVICES (44+55+65+68+80)</t>
  </si>
  <si>
    <t>Department of Education (line 45 to 54)</t>
  </si>
  <si>
    <t>General Administration</t>
  </si>
  <si>
    <t>Elementary School</t>
  </si>
  <si>
    <t>Secondary School</t>
  </si>
  <si>
    <t>University/College Education School</t>
  </si>
  <si>
    <t>Vocational/Technical School</t>
  </si>
  <si>
    <t>Manpower Development Management Tool</t>
  </si>
  <si>
    <t>Health, Nutrition &amp; Population Control (line 56+59 to 64)</t>
  </si>
  <si>
    <t>Office of the Health Officer (57+58)</t>
  </si>
  <si>
    <t>Field Projects (Immunization, Blood Donors,etc)</t>
  </si>
  <si>
    <t>Rural Health Unit (RHU)</t>
  </si>
  <si>
    <t>Day Care Clinic</t>
  </si>
  <si>
    <t>Office of the Provincial Hospital</t>
  </si>
  <si>
    <t>Chest Clinic</t>
  </si>
  <si>
    <t>Office of the Population Officer</t>
  </si>
  <si>
    <t>Other Health Services</t>
  </si>
  <si>
    <t>Labor &amp; Employment (66+67)</t>
  </si>
  <si>
    <t>Labor &amp; Employment</t>
  </si>
  <si>
    <t>Housing &amp; Community Development (line 69 to 79)</t>
  </si>
  <si>
    <t>Housing Projects - General administration</t>
  </si>
  <si>
    <t>Street Cleaning</t>
  </si>
  <si>
    <t>Garbage Collections</t>
  </si>
  <si>
    <t>Sewerage and Drainage System</t>
  </si>
  <si>
    <t>Street Lighting - General Administration</t>
  </si>
  <si>
    <t>Community Development - General Administration</t>
  </si>
  <si>
    <t>Resettlement, Zonal Improvement, Urban Renewal, etc</t>
  </si>
  <si>
    <t>Beautification</t>
  </si>
  <si>
    <t>Maintenance of Plazas, Parks &amp; Monuments</t>
  </si>
  <si>
    <t>Social Services &amp; Social Welfare (line 81 to 83)</t>
  </si>
  <si>
    <t>Office of the Social Welfare and Development Officer</t>
  </si>
  <si>
    <t>Economic Services (line 85 to 99 + 116)</t>
  </si>
  <si>
    <t>Office of the Provincial/City/Municipal Agriculturist</t>
  </si>
  <si>
    <t>Extension &amp; on-site Research Services (BAEX)</t>
  </si>
  <si>
    <t>Demonstration/Farm Nurseries</t>
  </si>
  <si>
    <t>Operation of Farm Equipment Pool</t>
  </si>
  <si>
    <t>Quality Control of Agricultural Products</t>
  </si>
  <si>
    <t>Irrigation System</t>
  </si>
  <si>
    <t>Office of the Environment &amp; Natural resources Officer</t>
  </si>
  <si>
    <t>Operation of Motor pool</t>
  </si>
  <si>
    <t>Office of Cooperative officer</t>
  </si>
  <si>
    <t xml:space="preserve"> Operation of Economic Enterprise (100 to 115)</t>
  </si>
  <si>
    <t>Operation of Waterworks System(Water Resource Devt. Office)</t>
  </si>
  <si>
    <t>Operation of Electric Light &amp; PowerSys. (Distribution,etc)</t>
  </si>
  <si>
    <t>Operation of Telephone System (Communication)</t>
  </si>
  <si>
    <t>Operation of Hospital</t>
  </si>
  <si>
    <t>Operation of Markets (Eco. Enterprise)</t>
  </si>
  <si>
    <t>Operation of Slaughterhouse (Eco. Enterprise)</t>
  </si>
  <si>
    <t>Operation of Transportation System (Roads &amp; Other Transport)</t>
  </si>
  <si>
    <t>Operation of School (Eco. Enterprise)</t>
  </si>
  <si>
    <t>Operation of Cemeteries (Eco. Enterprise)</t>
  </si>
  <si>
    <t>Economic Development Programs (Printing)</t>
  </si>
  <si>
    <t>Agricultural Development Projects</t>
  </si>
  <si>
    <t>Tourism Projects (Hotels, etc.)</t>
  </si>
  <si>
    <t>Commercial Development Projects (Trading, trade fair, etc)</t>
  </si>
  <si>
    <t>Industrial Development proj. (Cottage Industry, etc)</t>
  </si>
  <si>
    <t>Other Eco. Devt. Proj.(Canteen &amp; Restaurant)</t>
  </si>
  <si>
    <t>Other Economic Enterprise (rent/lease,dormitory,Canteen,etc.)</t>
  </si>
  <si>
    <t>Debt Service (118+127+134)</t>
  </si>
  <si>
    <t>Principal  (119+122))</t>
  </si>
  <si>
    <t>Local Development Projects-Public Debt (20% Development Fund) (120+121)</t>
  </si>
  <si>
    <t xml:space="preserve">  Loan Amortization-Domestic(Debt Service-Principal)</t>
  </si>
  <si>
    <t xml:space="preserve">  Loan Amortization-Foreign(Debt Service-principal)</t>
  </si>
  <si>
    <t>Public Debt (123 to 126)</t>
  </si>
  <si>
    <t xml:space="preserve">  Revolving Loan Fund</t>
  </si>
  <si>
    <t xml:space="preserve">  Outlays in Connection w/Disasters, &amp; Other Calamities, Other Than Budgetary Reserves</t>
  </si>
  <si>
    <t>Interest &amp; Other Charges (128 to 133)</t>
  </si>
  <si>
    <t>Interest Payment-Domestic(Debt Service-Interest)</t>
  </si>
  <si>
    <t>Other Charges-Domestic(Commitment charges, docs. Stamps)</t>
  </si>
  <si>
    <t>Interest Payment-Foreign(Debt Service-Interest)</t>
  </si>
  <si>
    <t>Other Charges-Foreign(Commitment charges, docs. Stamps)</t>
  </si>
  <si>
    <t xml:space="preserve"> Interest Payment (debt Service-Interest)</t>
  </si>
  <si>
    <t>Other Charges (Commitment charges, docs. Stamps)</t>
  </si>
  <si>
    <t>Retirement/Redemption of Bonds/Debt Securities</t>
  </si>
  <si>
    <t xml:space="preserve">CAPITAL/INVESTMENT </t>
  </si>
  <si>
    <t>Purchase of Debt Securities of Other Entities (Investment Outlay)</t>
  </si>
  <si>
    <t>Grant/Make Loan to Other Entities (Investment Outlay)</t>
  </si>
  <si>
    <t>TOTAL GENERAL FUND ( 11+43 + 84+117+135+136)</t>
  </si>
  <si>
    <t>Department of Education</t>
  </si>
  <si>
    <t>Maint. Of Sports Ctr, Athletic Fields, Playground</t>
  </si>
  <si>
    <t>Loan Amortization-Domestic(Debt Service-Principal)</t>
  </si>
  <si>
    <t>TOTAL SEF (total line 137 to 148)</t>
  </si>
  <si>
    <t>TOTAL EXPENDITURES (GF+SEF) (134+149)</t>
  </si>
  <si>
    <t>Payment of Account Payables (Prior Year) -GF</t>
  </si>
  <si>
    <t>Payment of Account Payables (Prior Year) -SEF</t>
  </si>
  <si>
    <t>Provuncial Treasurer</t>
  </si>
  <si>
    <t>RECAPITULATION</t>
  </si>
  <si>
    <t>Combined General Fund and SEF</t>
  </si>
  <si>
    <t>Budget Appropriation</t>
  </si>
  <si>
    <t>Balances</t>
  </si>
  <si>
    <t>Personal Services</t>
  </si>
  <si>
    <t>Maintenance &amp; Other Operating Expenses</t>
  </si>
  <si>
    <t>Financial Expenses</t>
  </si>
  <si>
    <t>Capital Outlay</t>
  </si>
  <si>
    <t>Prior Year Accounts Payable</t>
  </si>
  <si>
    <t>TOTAL EXPENDITURES</t>
  </si>
  <si>
    <t>BLGF SRE Form No. 1-d (Revised 2007)</t>
  </si>
  <si>
    <t>Economic Enterprise</t>
  </si>
  <si>
    <t xml:space="preserve"> Statement of Financial Operations</t>
  </si>
  <si>
    <t>School</t>
  </si>
  <si>
    <t>Electric Generation/ Distribution</t>
  </si>
  <si>
    <t>Canteen/ Restaurant</t>
  </si>
  <si>
    <t>Communication</t>
  </si>
  <si>
    <t>Dormitory</t>
  </si>
  <si>
    <t>Transportation</t>
  </si>
  <si>
    <t>Waterworks System</t>
  </si>
  <si>
    <t>Printing &amp; Publication</t>
  </si>
  <si>
    <t>Lease/Rental</t>
  </si>
  <si>
    <t>Trading Business</t>
  </si>
  <si>
    <t>Other Eco. Enterprise</t>
  </si>
  <si>
    <t>RECEIPTS</t>
  </si>
  <si>
    <t>OPERATING RECEIPTS</t>
  </si>
  <si>
    <t xml:space="preserve">    a. Sales of Goods and Services</t>
  </si>
  <si>
    <t xml:space="preserve">    b. Current Subsidies</t>
  </si>
  <si>
    <t xml:space="preserve">        b.1 Tax subsidies</t>
  </si>
  <si>
    <t xml:space="preserve">        b.2 Foreign Grants</t>
  </si>
  <si>
    <t xml:space="preserve">        b.3 Domestic Grants</t>
  </si>
  <si>
    <t xml:space="preserve">        b.4 Fund Subsidies</t>
  </si>
  <si>
    <t xml:space="preserve">    c. Other Receipts</t>
  </si>
  <si>
    <t xml:space="preserve">        c.1 Interest Income</t>
  </si>
  <si>
    <t xml:space="preserve">        c.2 Gain/Loss on Sale of Assets</t>
  </si>
  <si>
    <t xml:space="preserve">        c.3 Rent</t>
  </si>
  <si>
    <t xml:space="preserve">        c.4 Others (specify)</t>
  </si>
  <si>
    <r>
      <t>TOTAL RECEIPTS (</t>
    </r>
    <r>
      <rPr>
        <sz val="8"/>
        <rFont val="Arial"/>
        <family val="2"/>
      </rPr>
      <t>Actual Gross Income)</t>
    </r>
  </si>
  <si>
    <t>EXPENDITURES</t>
  </si>
  <si>
    <t>Current Expenditures</t>
  </si>
  <si>
    <t xml:space="preserve">  1. Operating Expenditures</t>
  </si>
  <si>
    <t xml:space="preserve">     a. Personnel Cost</t>
  </si>
  <si>
    <t xml:space="preserve">     b. Others</t>
  </si>
  <si>
    <t xml:space="preserve">         b.1 Cost of sales</t>
  </si>
  <si>
    <t xml:space="preserve">         b.2 Maintenance &amp; Operating Exp</t>
  </si>
  <si>
    <t xml:space="preserve"> 2. Other Current Expenditures</t>
  </si>
  <si>
    <t xml:space="preserve">    a. Interest Payments</t>
  </si>
  <si>
    <t xml:space="preserve">    b. Others (specify)</t>
  </si>
  <si>
    <r>
      <t xml:space="preserve">Income/(Loss) from Operations </t>
    </r>
    <r>
      <rPr>
        <sz val="8"/>
        <rFont val="Arial"/>
        <family val="2"/>
      </rPr>
      <t>(</t>
    </r>
    <r>
      <rPr>
        <sz val="7"/>
        <rFont val="Arial"/>
        <family val="2"/>
      </rPr>
      <t>Actual Income/(Loss)</t>
    </r>
  </si>
  <si>
    <t>FINANCIAL STRUCTURES</t>
  </si>
  <si>
    <t xml:space="preserve">  a. Equity Contributions</t>
  </si>
  <si>
    <t xml:space="preserve">  b. Borrowings</t>
  </si>
  <si>
    <t xml:space="preserve">     b.1 Banks</t>
  </si>
  <si>
    <t xml:space="preserve">     b.2 Other Sources (specify)</t>
  </si>
  <si>
    <t>Check: Total Receipts with Statement of Income/Receipt Sources</t>
  </si>
  <si>
    <t xml:space="preserve">            Total Expenditures with Statement of Expenditures</t>
  </si>
  <si>
    <t xml:space="preserve">                           TRUST FUND</t>
  </si>
  <si>
    <t>Amount</t>
  </si>
  <si>
    <t>TRUST FUND RECEIPTS (Extraordinary receipts/donation)</t>
  </si>
  <si>
    <t>Health, Nutrition &amp; Population Control</t>
  </si>
  <si>
    <t>Housing &amp; Community Development</t>
  </si>
  <si>
    <t>Social Services &amp; Social Welfare</t>
  </si>
  <si>
    <t>Note: All trust fund collections shall be classified according to Function.</t>
  </si>
  <si>
    <t>Statement of Expenditures</t>
  </si>
  <si>
    <t>General Public Service</t>
  </si>
  <si>
    <t>Trust Fund 1</t>
  </si>
  <si>
    <t>1000-2</t>
  </si>
  <si>
    <t>SOCIAL SERVICES</t>
  </si>
  <si>
    <t>Trust Fund 2</t>
  </si>
  <si>
    <t>3000-2</t>
  </si>
  <si>
    <t>Trust Fund 3</t>
  </si>
  <si>
    <t>4000-2</t>
  </si>
  <si>
    <t>Trust Fund 4</t>
  </si>
  <si>
    <t>5000-2</t>
  </si>
  <si>
    <t>Trust Fund 5</t>
  </si>
  <si>
    <t>6000-2</t>
  </si>
  <si>
    <t>Trust Fund 6</t>
  </si>
  <si>
    <t>7000-2</t>
  </si>
  <si>
    <t>Trust Fund 7</t>
  </si>
  <si>
    <t>8000-2</t>
  </si>
  <si>
    <t>Period Covered: Q2, 2011</t>
  </si>
  <si>
    <t>Province: PANGASINAN</t>
  </si>
  <si>
    <t>LGU: PANGASINAN</t>
  </si>
  <si>
    <t>December 31, 2011</t>
  </si>
  <si>
    <t>PANGASINAN</t>
  </si>
  <si>
    <t>Q2, 2011</t>
  </si>
  <si>
    <t>Month/Year: June/2011</t>
  </si>
  <si>
    <t>Period: Q2 - 2011</t>
  </si>
  <si>
    <t>Debt Services</t>
  </si>
  <si>
    <t>Debt Services - General Fund</t>
  </si>
  <si>
    <t>Debt Services - Special Education Fund</t>
  </si>
  <si>
    <t>Period Covered: Q2</t>
  </si>
  <si>
    <t>Q2</t>
  </si>
  <si>
    <t>LGU: PROVINCE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</si>
</sst>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hh:mm"/>
    <numFmt numFmtId="167" formatCode="mmmm\ d&quot;, &quot;yyyy"/>
    <numFmt numFmtId="168" formatCode="0000000"/>
    <numFmt numFmtId="169" formatCode="mm/dd/yy;@"/>
    <numFmt numFmtId="170" formatCode="mmm\ dd"/>
    <numFmt numFmtId="171" formatCode="m/d/yy;@"/>
    <numFmt numFmtId="172" formatCode="mmm\ d&quot;, &quot;yy"/>
    <numFmt numFmtId="173" formatCode="mm/dd/yyyy"/>
  </numFmts>
  <fonts count="6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b/>
      <sz val="10"/>
      <name val="Arial"/>
      <family val="2"/>
    </font>
    <font>
      <b/>
      <i/>
      <sz val="10"/>
      <name val="Arial"/>
      <family val="2"/>
    </font>
    <font>
      <b/>
      <sz val="10"/>
      <color indexed="18"/>
      <name val="Arial"/>
      <family val="2"/>
    </font>
    <font>
      <b/>
      <sz val="8"/>
      <name val="Arial"/>
      <family val="2"/>
    </font>
    <font>
      <sz val="8"/>
      <name val="Arial"/>
      <family val="2"/>
    </font>
    <font>
      <b/>
      <sz val="7"/>
      <name val="Arial"/>
      <family val="2"/>
    </font>
    <font>
      <sz val="10"/>
      <color indexed="10"/>
      <name val="Arial"/>
      <family val="2"/>
    </font>
    <font>
      <b/>
      <sz val="10"/>
      <color indexed="12"/>
      <name val="Arial"/>
      <family val="2"/>
    </font>
    <font>
      <sz val="10"/>
      <color indexed="18"/>
      <name val="Arial"/>
      <family val="2"/>
    </font>
    <font>
      <b/>
      <sz val="9"/>
      <name val="Arial"/>
      <family val="2"/>
    </font>
    <font>
      <b/>
      <i/>
      <sz val="9"/>
      <name val="Arial"/>
      <family val="2"/>
    </font>
    <font>
      <sz val="9"/>
      <name val="Arial"/>
      <family val="2"/>
    </font>
    <font>
      <i/>
      <sz val="9"/>
      <name val="Arial"/>
      <family val="2"/>
    </font>
    <font>
      <b/>
      <sz val="8"/>
      <color indexed="17"/>
      <name val="Arial"/>
      <family val="2"/>
    </font>
    <font>
      <sz val="8"/>
      <color indexed="17"/>
      <name val="Arial"/>
      <family val="2"/>
    </font>
    <font>
      <sz val="8"/>
      <color indexed="57"/>
      <name val="Arial"/>
      <family val="2"/>
    </font>
    <font>
      <b/>
      <sz val="8"/>
      <color indexed="12"/>
      <name val="Arial"/>
      <family val="2"/>
    </font>
    <font>
      <sz val="8"/>
      <color indexed="12"/>
      <name val="Arial"/>
      <family val="2"/>
    </font>
    <font>
      <i/>
      <sz val="8"/>
      <name val="Arial"/>
      <family val="2"/>
    </font>
    <font>
      <b/>
      <sz val="11"/>
      <name val="Arial"/>
      <family val="2"/>
    </font>
    <font>
      <b/>
      <sz val="14"/>
      <name val="Arial"/>
      <family val="2"/>
    </font>
    <font>
      <b/>
      <sz val="6"/>
      <name val="Arial"/>
      <family val="2"/>
    </font>
    <font>
      <b/>
      <sz val="8"/>
      <color indexed="12"/>
      <name val="Century Gothic"/>
      <family val="2"/>
    </font>
    <font>
      <b/>
      <i/>
      <sz val="8"/>
      <name val="Arial"/>
      <family val="2"/>
    </font>
    <font>
      <b/>
      <sz val="8"/>
      <color indexed="10"/>
      <name val="Century Gothic"/>
      <family val="2"/>
    </font>
    <font>
      <sz val="8"/>
      <color indexed="12"/>
      <name val="Century Gothic"/>
      <family val="2"/>
    </font>
    <font>
      <b/>
      <sz val="8"/>
      <name val="Century Gothic"/>
      <family val="2"/>
    </font>
    <font>
      <b/>
      <sz val="10"/>
      <color indexed="62"/>
      <name val="Arial"/>
      <family val="2"/>
    </font>
    <font>
      <b/>
      <sz val="10"/>
      <color indexed="21"/>
      <name val="Arial"/>
      <family val="2"/>
    </font>
    <font>
      <sz val="6"/>
      <name val="Arial"/>
      <family val="2"/>
    </font>
    <font>
      <b/>
      <sz val="10"/>
      <color indexed="10"/>
      <name val="Arial"/>
      <family val="2"/>
    </font>
    <font>
      <b/>
      <sz val="8"/>
      <color indexed="62"/>
      <name val="Arial"/>
      <family val="2"/>
    </font>
    <font>
      <b/>
      <sz val="8"/>
      <color indexed="10"/>
      <name val="Arial"/>
      <family val="2"/>
    </font>
    <font>
      <b/>
      <sz val="10"/>
      <name val="Century Gothic"/>
      <family val="2"/>
    </font>
    <font>
      <sz val="8"/>
      <name val="Century Gothic"/>
      <family val="2"/>
    </font>
    <font>
      <b/>
      <sz val="11"/>
      <color indexed="12"/>
      <name val="Century Gothic"/>
      <family val="2"/>
    </font>
    <font>
      <b/>
      <sz val="11"/>
      <color indexed="10"/>
      <name val="Century Gothic"/>
      <family val="2"/>
    </font>
    <font>
      <sz val="8"/>
      <color indexed="10"/>
      <name val="Arial"/>
      <family val="2"/>
    </font>
    <font>
      <i/>
      <sz val="8"/>
      <color indexed="10"/>
      <name val="Arial"/>
      <family val="2"/>
    </font>
    <font>
      <sz val="12"/>
      <name val="Arial"/>
      <family val="2"/>
    </font>
    <font>
      <sz val="10"/>
      <color indexed="12"/>
      <name val="Arial"/>
      <family val="2"/>
    </font>
    <font>
      <sz val="10"/>
      <color indexed="14"/>
      <name val="Arial"/>
      <family val="2"/>
    </font>
    <font>
      <b/>
      <sz val="10"/>
      <color indexed="57"/>
      <name val="Arial"/>
      <family val="2"/>
    </font>
    <font>
      <sz val="9"/>
      <color indexed="12"/>
      <name val="Arial"/>
      <family val="2"/>
    </font>
    <font>
      <b/>
      <sz val="8"/>
      <color indexed="18"/>
      <name val="Arial"/>
      <family val="2"/>
    </font>
    <font>
      <sz val="7"/>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59"/>
      </left>
      <right style="medium">
        <color indexed="59"/>
      </right>
      <top style="medium">
        <color indexed="59"/>
      </top>
      <bottom style="medium">
        <color indexed="59"/>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color indexed="63"/>
      </bottom>
    </border>
    <border>
      <left>
        <color indexed="63"/>
      </left>
      <right>
        <color indexed="63"/>
      </right>
      <top style="thin">
        <color indexed="59"/>
      </top>
      <bottom>
        <color indexed="63"/>
      </bottom>
    </border>
    <border>
      <left>
        <color indexed="63"/>
      </left>
      <right style="thin">
        <color indexed="59"/>
      </right>
      <top style="thin">
        <color indexed="59"/>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color indexed="63"/>
      </left>
      <right style="thin">
        <color indexed="59"/>
      </right>
      <top>
        <color indexed="63"/>
      </top>
      <bottom style="thin">
        <color indexed="59"/>
      </bottom>
    </border>
    <border>
      <left style="thin">
        <color indexed="59"/>
      </left>
      <right style="thin">
        <color indexed="59"/>
      </right>
      <top style="thin">
        <color indexed="59"/>
      </top>
      <bottom style="thin">
        <color indexed="59"/>
      </bottom>
    </border>
    <border>
      <left style="thin">
        <color indexed="59"/>
      </left>
      <right>
        <color indexed="63"/>
      </right>
      <top>
        <color indexed="63"/>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style="thin">
        <color indexed="59"/>
      </bottom>
    </border>
    <border>
      <left style="thin">
        <color indexed="59"/>
      </left>
      <right style="thin">
        <color indexed="59"/>
      </right>
      <top>
        <color indexed="63"/>
      </top>
      <bottom>
        <color indexed="63"/>
      </bottom>
    </border>
    <border>
      <left style="thin">
        <color indexed="59"/>
      </left>
      <right style="thin">
        <color indexed="59"/>
      </right>
      <top style="thin">
        <color indexed="59"/>
      </top>
      <bottom>
        <color indexed="63"/>
      </bottom>
    </border>
    <border>
      <left style="medium">
        <color indexed="59"/>
      </left>
      <right style="medium">
        <color indexed="59"/>
      </right>
      <top style="medium">
        <color indexed="59"/>
      </top>
      <bottom>
        <color indexed="63"/>
      </bottom>
    </border>
    <border>
      <left>
        <color indexed="63"/>
      </left>
      <right style="medium">
        <color indexed="59"/>
      </right>
      <top>
        <color indexed="63"/>
      </top>
      <bottom>
        <color indexed="63"/>
      </bottom>
    </border>
    <border>
      <left style="medium">
        <color indexed="59"/>
      </left>
      <right style="medium">
        <color indexed="59"/>
      </right>
      <top>
        <color indexed="63"/>
      </top>
      <bottom>
        <color indexed="63"/>
      </bottom>
    </border>
    <border>
      <left style="medium">
        <color indexed="59"/>
      </left>
      <right style="medium">
        <color indexed="59"/>
      </right>
      <top>
        <color indexed="63"/>
      </top>
      <bottom style="medium">
        <color indexed="59"/>
      </bottom>
    </border>
    <border>
      <left>
        <color indexed="63"/>
      </left>
      <right>
        <color indexed="63"/>
      </right>
      <top>
        <color indexed="63"/>
      </top>
      <bottom style="medium">
        <color indexed="59"/>
      </bottom>
    </border>
    <border>
      <left style="medium">
        <color indexed="59"/>
      </left>
      <right>
        <color indexed="63"/>
      </right>
      <top style="medium">
        <color indexed="59"/>
      </top>
      <bottom style="medium">
        <color indexed="59"/>
      </bottom>
    </border>
    <border>
      <left>
        <color indexed="63"/>
      </left>
      <right>
        <color indexed="63"/>
      </right>
      <top style="medium">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color indexed="63"/>
      </top>
      <bottom style="medium">
        <color indexed="59"/>
      </bottom>
    </border>
    <border>
      <left>
        <color indexed="63"/>
      </left>
      <right style="thin">
        <color indexed="59"/>
      </right>
      <top style="medium">
        <color indexed="59"/>
      </top>
      <bottom>
        <color indexed="63"/>
      </bottom>
    </border>
    <border>
      <left style="medium">
        <color indexed="59"/>
      </left>
      <right>
        <color indexed="63"/>
      </right>
      <top>
        <color indexed="63"/>
      </top>
      <bottom>
        <color indexed="63"/>
      </bottom>
    </border>
    <border>
      <left style="medium">
        <color indexed="59"/>
      </left>
      <right>
        <color indexed="63"/>
      </right>
      <top>
        <color indexed="63"/>
      </top>
      <bottom style="medium">
        <color indexed="59"/>
      </bottom>
    </border>
    <border>
      <left>
        <color indexed="63"/>
      </left>
      <right style="thin">
        <color indexed="59"/>
      </right>
      <top>
        <color indexed="63"/>
      </top>
      <bottom style="medium">
        <color indexed="59"/>
      </bottom>
    </border>
    <border>
      <left style="thin">
        <color indexed="59"/>
      </left>
      <right style="thin">
        <color indexed="59"/>
      </right>
      <top style="medium">
        <color indexed="59"/>
      </top>
      <bottom style="medium">
        <color indexed="59"/>
      </bottom>
    </border>
    <border>
      <left style="thin">
        <color indexed="59"/>
      </left>
      <right style="thin">
        <color indexed="59"/>
      </right>
      <top style="thin">
        <color indexed="59"/>
      </top>
      <bottom style="medium">
        <color indexed="59"/>
      </bottom>
    </border>
    <border>
      <left style="medium">
        <color indexed="59"/>
      </left>
      <right style="medium">
        <color indexed="59"/>
      </right>
      <top style="thin">
        <color indexed="59"/>
      </top>
      <bottom style="thin">
        <color indexed="59"/>
      </bottom>
    </border>
    <border>
      <left style="thin">
        <color indexed="59"/>
      </left>
      <right style="thin">
        <color indexed="59"/>
      </right>
      <top>
        <color indexed="63"/>
      </top>
      <bottom style="medium">
        <color indexed="59"/>
      </bottom>
    </border>
    <border>
      <left style="thin">
        <color indexed="59"/>
      </left>
      <right>
        <color indexed="63"/>
      </right>
      <top>
        <color indexed="63"/>
      </top>
      <bottom style="medium">
        <color indexed="59"/>
      </bottom>
    </border>
    <border>
      <left style="thin">
        <color indexed="59"/>
      </left>
      <right style="thin">
        <color indexed="59"/>
      </right>
      <top style="medium">
        <color indexed="59"/>
      </top>
      <bottom>
        <color indexed="63"/>
      </bottom>
    </border>
    <border>
      <left style="thin">
        <color indexed="59"/>
      </left>
      <right style="thin">
        <color indexed="59"/>
      </right>
      <top style="medium">
        <color indexed="59"/>
      </top>
      <bottom style="thin">
        <color indexed="59"/>
      </bottom>
    </border>
    <border>
      <left style="thin">
        <color indexed="59"/>
      </left>
      <right style="medium">
        <color indexed="59"/>
      </right>
      <top style="medium">
        <color indexed="59"/>
      </top>
      <bottom style="medium">
        <color indexed="59"/>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thin">
        <color indexed="59"/>
      </left>
      <right style="medium">
        <color indexed="59"/>
      </right>
      <top>
        <color indexed="63"/>
      </top>
      <bottom>
        <color indexed="63"/>
      </bottom>
    </border>
    <border>
      <left style="medium">
        <color indexed="59"/>
      </left>
      <right style="thin">
        <color indexed="59"/>
      </right>
      <top>
        <color indexed="63"/>
      </top>
      <bottom>
        <color indexed="63"/>
      </bottom>
    </border>
    <border>
      <left style="medium">
        <color indexed="59"/>
      </left>
      <right style="thin">
        <color indexed="59"/>
      </right>
      <top style="thin">
        <color indexed="59"/>
      </top>
      <bottom style="thin">
        <color indexed="59"/>
      </bottom>
    </border>
    <border>
      <left>
        <color indexed="63"/>
      </left>
      <right style="thin">
        <color indexed="59"/>
      </right>
      <top style="thin">
        <color indexed="59"/>
      </top>
      <bottom style="medium">
        <color indexed="59"/>
      </bottom>
    </border>
    <border>
      <left style="thin">
        <color indexed="59"/>
      </left>
      <right>
        <color indexed="63"/>
      </right>
      <top style="thin">
        <color indexed="59"/>
      </top>
      <bottom style="medium">
        <color indexed="59"/>
      </bottom>
    </border>
    <border>
      <left>
        <color indexed="63"/>
      </left>
      <right>
        <color indexed="63"/>
      </right>
      <top style="thin">
        <color indexed="59"/>
      </top>
      <bottom style="medium">
        <color indexed="5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Alignment="0" applyProtection="0"/>
    <xf numFmtId="0" fontId="14" fillId="20" borderId="8" applyNumberFormat="0" applyAlignment="0" applyProtection="0"/>
    <xf numFmtId="9" fontId="0" fillId="0" borderId="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789">
    <xf numFmtId="0" fontId="0" fillId="0" borderId="0" xfId="0" applyAlignment="1">
      <alignment/>
    </xf>
    <xf numFmtId="0" fontId="18" fillId="0" borderId="0" xfId="0" applyFont="1" applyAlignment="1">
      <alignment/>
    </xf>
    <xf numFmtId="0" fontId="19" fillId="0" borderId="0" xfId="0" applyFont="1" applyAlignment="1">
      <alignment/>
    </xf>
    <xf numFmtId="0" fontId="18" fillId="0" borderId="10" xfId="0" applyFont="1" applyBorder="1" applyAlignment="1">
      <alignment horizontal="center"/>
    </xf>
    <xf numFmtId="0" fontId="0" fillId="0" borderId="11" xfId="0"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Border="1" applyAlignment="1">
      <alignment/>
    </xf>
    <xf numFmtId="0" fontId="0" fillId="0" borderId="19" xfId="0" applyFont="1" applyBorder="1" applyAlignment="1">
      <alignment/>
    </xf>
    <xf numFmtId="0" fontId="19" fillId="0" borderId="20" xfId="0" applyFont="1" applyBorder="1" applyAlignment="1">
      <alignment horizontal="center"/>
    </xf>
    <xf numFmtId="0" fontId="19" fillId="0" borderId="15" xfId="0" applyFont="1" applyBorder="1" applyAlignment="1">
      <alignment vertical="top"/>
    </xf>
    <xf numFmtId="0" fontId="0" fillId="0" borderId="15" xfId="0" applyBorder="1" applyAlignment="1">
      <alignment horizontal="center"/>
    </xf>
    <xf numFmtId="0" fontId="0" fillId="0" borderId="21" xfId="0" applyBorder="1" applyAlignment="1">
      <alignment/>
    </xf>
    <xf numFmtId="0" fontId="0" fillId="0" borderId="0" xfId="0" applyFont="1" applyBorder="1" applyAlignment="1">
      <alignment/>
    </xf>
    <xf numFmtId="9" fontId="0" fillId="0" borderId="0" xfId="0" applyNumberFormat="1" applyBorder="1" applyAlignment="1">
      <alignment horizontal="center"/>
    </xf>
    <xf numFmtId="9" fontId="0" fillId="0" borderId="18" xfId="0" applyNumberFormat="1" applyBorder="1" applyAlignment="1">
      <alignment horizontal="center"/>
    </xf>
    <xf numFmtId="0" fontId="19" fillId="0" borderId="0" xfId="0" applyFont="1" applyFill="1" applyBorder="1" applyAlignment="1">
      <alignment/>
    </xf>
    <xf numFmtId="0" fontId="19" fillId="0" borderId="15" xfId="0" applyFont="1" applyBorder="1" applyAlignment="1">
      <alignment/>
    </xf>
    <xf numFmtId="0" fontId="19" fillId="0" borderId="0" xfId="0" applyFont="1" applyBorder="1" applyAlignment="1">
      <alignment/>
    </xf>
    <xf numFmtId="9" fontId="0" fillId="0" borderId="0" xfId="0" applyNumberFormat="1" applyAlignment="1">
      <alignment horizontal="center"/>
    </xf>
    <xf numFmtId="0" fontId="0" fillId="0" borderId="0" xfId="0" applyAlignment="1">
      <alignment horizontal="center"/>
    </xf>
    <xf numFmtId="0" fontId="0" fillId="0" borderId="0" xfId="0" applyFill="1" applyBorder="1" applyAlignment="1">
      <alignment/>
    </xf>
    <xf numFmtId="0" fontId="0" fillId="0" borderId="22" xfId="0" applyFont="1" applyFill="1" applyBorder="1" applyAlignment="1">
      <alignment/>
    </xf>
    <xf numFmtId="0" fontId="19" fillId="0" borderId="18" xfId="0" applyFont="1" applyFill="1" applyBorder="1" applyAlignment="1">
      <alignment/>
    </xf>
    <xf numFmtId="0" fontId="0" fillId="0" borderId="18" xfId="0" applyFill="1" applyBorder="1" applyAlignment="1">
      <alignment/>
    </xf>
    <xf numFmtId="0" fontId="0" fillId="0" borderId="19" xfId="0" applyFont="1" applyFill="1" applyBorder="1" applyAlignment="1">
      <alignment/>
    </xf>
    <xf numFmtId="0" fontId="20" fillId="0" borderId="0" xfId="0" applyFont="1" applyBorder="1" applyAlignment="1">
      <alignment/>
    </xf>
    <xf numFmtId="0" fontId="20" fillId="0" borderId="22" xfId="0" applyFont="1" applyBorder="1" applyAlignment="1">
      <alignment/>
    </xf>
    <xf numFmtId="0" fontId="21" fillId="0" borderId="0" xfId="0" applyFont="1" applyAlignment="1">
      <alignment horizontal="center"/>
    </xf>
    <xf numFmtId="0" fontId="0" fillId="0" borderId="0" xfId="0" applyFont="1" applyAlignment="1">
      <alignment horizontal="left"/>
    </xf>
    <xf numFmtId="0" fontId="19" fillId="0" borderId="0" xfId="0" applyFont="1" applyAlignment="1">
      <alignment horizontal="center"/>
    </xf>
    <xf numFmtId="0" fontId="22" fillId="0" borderId="20" xfId="0" applyFont="1" applyBorder="1" applyAlignment="1">
      <alignment/>
    </xf>
    <xf numFmtId="0" fontId="19" fillId="0" borderId="11" xfId="0" applyFont="1" applyBorder="1" applyAlignment="1">
      <alignment/>
    </xf>
    <xf numFmtId="0" fontId="19" fillId="0" borderId="11" xfId="0" applyFont="1" applyBorder="1" applyAlignment="1">
      <alignment/>
    </xf>
    <xf numFmtId="0" fontId="0" fillId="0" borderId="12" xfId="0" applyBorder="1" applyAlignment="1">
      <alignment/>
    </xf>
    <xf numFmtId="0" fontId="19" fillId="0" borderId="12" xfId="0" applyFont="1" applyBorder="1" applyAlignment="1">
      <alignment/>
    </xf>
    <xf numFmtId="0" fontId="19" fillId="0" borderId="13" xfId="0" applyFont="1" applyBorder="1" applyAlignment="1">
      <alignment/>
    </xf>
    <xf numFmtId="0" fontId="23" fillId="0" borderId="0" xfId="0" applyFont="1" applyAlignment="1">
      <alignment/>
    </xf>
    <xf numFmtId="0" fontId="19" fillId="0" borderId="20" xfId="0" applyFont="1" applyBorder="1" applyAlignment="1">
      <alignment/>
    </xf>
    <xf numFmtId="0" fontId="19" fillId="0" borderId="17" xfId="0" applyFont="1" applyBorder="1" applyAlignment="1">
      <alignment horizontal="left"/>
    </xf>
    <xf numFmtId="0" fontId="19" fillId="0" borderId="18" xfId="0" applyFont="1" applyBorder="1" applyAlignment="1">
      <alignment horizontal="center"/>
    </xf>
    <xf numFmtId="0" fontId="19" fillId="0" borderId="19" xfId="0" applyFont="1" applyBorder="1" applyAlignment="1">
      <alignment horizontal="center"/>
    </xf>
    <xf numFmtId="0" fontId="19" fillId="0" borderId="23" xfId="0" applyFont="1" applyBorder="1" applyAlignment="1">
      <alignment/>
    </xf>
    <xf numFmtId="0" fontId="19" fillId="20" borderId="20" xfId="0" applyFont="1" applyFill="1" applyBorder="1" applyAlignment="1">
      <alignment horizontal="center" vertical="center"/>
    </xf>
    <xf numFmtId="0" fontId="22" fillId="20" borderId="20" xfId="0" applyFont="1" applyFill="1" applyBorder="1" applyAlignment="1">
      <alignment horizontal="center" vertical="center" wrapText="1"/>
    </xf>
    <xf numFmtId="0" fontId="19" fillId="20" borderId="20" xfId="0" applyFont="1" applyFill="1" applyBorder="1" applyAlignment="1">
      <alignment horizontal="center" vertical="center" wrapText="1"/>
    </xf>
    <xf numFmtId="0" fontId="22" fillId="20" borderId="20" xfId="0" applyFont="1" applyFill="1" applyBorder="1" applyAlignment="1">
      <alignment horizontal="center" wrapText="1"/>
    </xf>
    <xf numFmtId="0" fontId="22" fillId="0" borderId="20" xfId="0" applyFont="1" applyBorder="1" applyAlignment="1">
      <alignment horizontal="center" vertical="center"/>
    </xf>
    <xf numFmtId="0" fontId="22" fillId="0" borderId="20" xfId="0" applyFont="1" applyBorder="1" applyAlignment="1">
      <alignment horizontal="center" vertical="center" wrapText="1"/>
    </xf>
    <xf numFmtId="0" fontId="22" fillId="0" borderId="20" xfId="0" applyFont="1" applyBorder="1" applyAlignment="1">
      <alignment horizontal="center" wrapText="1"/>
    </xf>
    <xf numFmtId="0" fontId="22" fillId="0" borderId="20" xfId="0" applyFont="1" applyFill="1" applyBorder="1" applyAlignment="1">
      <alignment horizontal="left"/>
    </xf>
    <xf numFmtId="165" fontId="19" fillId="20" borderId="20" xfId="42" applyNumberFormat="1" applyFont="1" applyFill="1" applyBorder="1" applyAlignment="1" applyProtection="1">
      <alignment/>
      <protection/>
    </xf>
    <xf numFmtId="10" fontId="19" fillId="20" borderId="20" xfId="57" applyNumberFormat="1" applyFont="1" applyFill="1" applyBorder="1" applyAlignment="1" applyProtection="1">
      <alignment horizontal="center"/>
      <protection/>
    </xf>
    <xf numFmtId="165" fontId="20" fillId="20" borderId="20" xfId="42" applyNumberFormat="1" applyFont="1" applyFill="1" applyBorder="1" applyAlignment="1" applyProtection="1">
      <alignment/>
      <protection/>
    </xf>
    <xf numFmtId="10" fontId="20" fillId="20" borderId="20" xfId="57" applyNumberFormat="1" applyFont="1" applyFill="1" applyBorder="1" applyAlignment="1" applyProtection="1">
      <alignment horizontal="center"/>
      <protection/>
    </xf>
    <xf numFmtId="0" fontId="23" fillId="0" borderId="20" xfId="0" applyFont="1" applyFill="1" applyBorder="1" applyAlignment="1">
      <alignment/>
    </xf>
    <xf numFmtId="165" fontId="0" fillId="20" borderId="20" xfId="42" applyNumberFormat="1" applyFont="1" applyFill="1" applyBorder="1" applyAlignment="1" applyProtection="1">
      <alignment/>
      <protection/>
    </xf>
    <xf numFmtId="10" fontId="0" fillId="20" borderId="20" xfId="57" applyNumberFormat="1" applyFont="1" applyFill="1" applyBorder="1" applyAlignment="1" applyProtection="1">
      <alignment horizontal="center"/>
      <protection/>
    </xf>
    <xf numFmtId="165" fontId="0" fillId="20" borderId="20" xfId="42" applyNumberFormat="1" applyFont="1" applyFill="1" applyBorder="1" applyAlignment="1" applyProtection="1">
      <alignment wrapText="1"/>
      <protection/>
    </xf>
    <xf numFmtId="0" fontId="22" fillId="0" borderId="20" xfId="0" applyFont="1" applyFill="1" applyBorder="1" applyAlignment="1">
      <alignment/>
    </xf>
    <xf numFmtId="0" fontId="23" fillId="0" borderId="23" xfId="0" applyFont="1" applyFill="1" applyBorder="1" applyAlignment="1">
      <alignment/>
    </xf>
    <xf numFmtId="0" fontId="22" fillId="0" borderId="17" xfId="0" applyFont="1" applyFill="1" applyBorder="1" applyAlignment="1">
      <alignment horizontal="left"/>
    </xf>
    <xf numFmtId="165" fontId="19" fillId="20" borderId="20" xfId="42" applyNumberFormat="1" applyFont="1" applyFill="1" applyBorder="1" applyAlignment="1" applyProtection="1">
      <alignment wrapText="1"/>
      <protection/>
    </xf>
    <xf numFmtId="10" fontId="19" fillId="20" borderId="20" xfId="57" applyNumberFormat="1" applyFont="1" applyFill="1" applyBorder="1" applyAlignment="1" applyProtection="1">
      <alignment horizontal="center" wrapText="1"/>
      <protection/>
    </xf>
    <xf numFmtId="0" fontId="23" fillId="0" borderId="17" xfId="0" applyFont="1" applyFill="1" applyBorder="1" applyAlignment="1">
      <alignment horizontal="left"/>
    </xf>
    <xf numFmtId="0" fontId="23" fillId="0" borderId="17" xfId="0" applyFont="1" applyFill="1" applyBorder="1" applyAlignment="1">
      <alignment/>
    </xf>
    <xf numFmtId="0" fontId="22" fillId="0" borderId="11" xfId="0" applyFont="1" applyFill="1" applyBorder="1" applyAlignment="1">
      <alignment/>
    </xf>
    <xf numFmtId="0" fontId="22" fillId="0" borderId="17" xfId="0" applyFont="1" applyFill="1" applyBorder="1" applyAlignment="1">
      <alignment/>
    </xf>
    <xf numFmtId="165" fontId="0" fillId="0" borderId="11" xfId="42" applyNumberFormat="1" applyFont="1" applyFill="1" applyBorder="1" applyAlignment="1" applyProtection="1">
      <alignment/>
      <protection/>
    </xf>
    <xf numFmtId="165" fontId="0" fillId="0" borderId="12" xfId="42" applyNumberFormat="1" applyFont="1" applyFill="1" applyBorder="1" applyAlignment="1" applyProtection="1">
      <alignment/>
      <protection/>
    </xf>
    <xf numFmtId="165" fontId="19" fillId="0" borderId="12" xfId="42" applyNumberFormat="1" applyFont="1" applyFill="1" applyBorder="1" applyAlignment="1" applyProtection="1">
      <alignment/>
      <protection/>
    </xf>
    <xf numFmtId="10" fontId="19" fillId="0" borderId="13" xfId="57" applyNumberFormat="1" applyFont="1" applyFill="1" applyBorder="1" applyAlignment="1" applyProtection="1">
      <alignment horizontal="center"/>
      <protection/>
    </xf>
    <xf numFmtId="10" fontId="19" fillId="20" borderId="20" xfId="57" applyNumberFormat="1" applyFont="1" applyFill="1" applyBorder="1" applyAlignment="1" applyProtection="1">
      <alignment/>
      <protection/>
    </xf>
    <xf numFmtId="0" fontId="22" fillId="0" borderId="24" xfId="0" applyFont="1" applyFill="1" applyBorder="1" applyAlignment="1">
      <alignment/>
    </xf>
    <xf numFmtId="165" fontId="0" fillId="0" borderId="0" xfId="0" applyNumberFormat="1" applyAlignment="1">
      <alignment/>
    </xf>
    <xf numFmtId="0" fontId="23" fillId="0" borderId="24" xfId="0" applyFont="1" applyFill="1" applyBorder="1" applyAlignment="1">
      <alignment/>
    </xf>
    <xf numFmtId="3" fontId="19" fillId="20" borderId="20" xfId="42" applyNumberFormat="1" applyFont="1" applyFill="1" applyBorder="1" applyAlignment="1" applyProtection="1">
      <alignment wrapText="1"/>
      <protection/>
    </xf>
    <xf numFmtId="0" fontId="23" fillId="0" borderId="21" xfId="0" applyFont="1" applyFill="1" applyBorder="1" applyAlignment="1">
      <alignment/>
    </xf>
    <xf numFmtId="0" fontId="23" fillId="0" borderId="11" xfId="0" applyFont="1" applyFill="1" applyBorder="1" applyAlignment="1">
      <alignment/>
    </xf>
    <xf numFmtId="10" fontId="19" fillId="20" borderId="20" xfId="57" applyNumberFormat="1" applyFont="1" applyFill="1" applyBorder="1" applyAlignment="1" applyProtection="1">
      <alignment wrapText="1"/>
      <protection/>
    </xf>
    <xf numFmtId="165" fontId="25" fillId="0" borderId="11" xfId="42" applyNumberFormat="1" applyFont="1" applyFill="1" applyBorder="1" applyAlignment="1" applyProtection="1">
      <alignment/>
      <protection/>
    </xf>
    <xf numFmtId="165" fontId="25" fillId="0" borderId="12" xfId="42" applyNumberFormat="1" applyFont="1" applyFill="1" applyBorder="1" applyAlignment="1" applyProtection="1">
      <alignment/>
      <protection/>
    </xf>
    <xf numFmtId="10" fontId="0" fillId="0" borderId="13" xfId="57" applyNumberFormat="1" applyFont="1" applyFill="1" applyBorder="1" applyAlignment="1" applyProtection="1">
      <alignment horizontal="center"/>
      <protection/>
    </xf>
    <xf numFmtId="0" fontId="22" fillId="0" borderId="14" xfId="0" applyFont="1" applyFill="1" applyBorder="1" applyAlignment="1">
      <alignment/>
    </xf>
    <xf numFmtId="10" fontId="0" fillId="20" borderId="20" xfId="57" applyNumberFormat="1" applyFont="1" applyFill="1" applyBorder="1" applyAlignment="1" applyProtection="1">
      <alignment/>
      <protection/>
    </xf>
    <xf numFmtId="0" fontId="22" fillId="0" borderId="20" xfId="0" applyFont="1" applyFill="1" applyBorder="1" applyAlignment="1">
      <alignment/>
    </xf>
    <xf numFmtId="165" fontId="19" fillId="20" borderId="25" xfId="42" applyNumberFormat="1" applyFont="1" applyFill="1" applyBorder="1" applyAlignment="1" applyProtection="1">
      <alignment/>
      <protection/>
    </xf>
    <xf numFmtId="10" fontId="0" fillId="20" borderId="25" xfId="57" applyNumberFormat="1" applyFont="1" applyFill="1" applyBorder="1" applyAlignment="1" applyProtection="1">
      <alignment horizontal="center"/>
      <protection/>
    </xf>
    <xf numFmtId="0" fontId="22" fillId="0" borderId="0" xfId="0" applyFont="1" applyBorder="1" applyAlignment="1">
      <alignment/>
    </xf>
    <xf numFmtId="0" fontId="22" fillId="24" borderId="11" xfId="0" applyFont="1" applyFill="1" applyBorder="1" applyAlignment="1">
      <alignment/>
    </xf>
    <xf numFmtId="165" fontId="19" fillId="20" borderId="11" xfId="42" applyNumberFormat="1" applyFont="1" applyFill="1" applyBorder="1" applyAlignment="1" applyProtection="1">
      <alignment/>
      <protection/>
    </xf>
    <xf numFmtId="165" fontId="0" fillId="20" borderId="20" xfId="57" applyNumberFormat="1" applyFont="1" applyFill="1" applyBorder="1" applyAlignment="1" applyProtection="1">
      <alignment horizontal="center"/>
      <protection/>
    </xf>
    <xf numFmtId="165" fontId="19" fillId="0" borderId="0" xfId="42" applyNumberFormat="1" applyFont="1" applyFill="1" applyBorder="1" applyAlignment="1" applyProtection="1">
      <alignment/>
      <protection/>
    </xf>
    <xf numFmtId="165" fontId="0" fillId="0" borderId="0" xfId="42" applyNumberFormat="1" applyFont="1" applyFill="1" applyBorder="1" applyAlignment="1" applyProtection="1">
      <alignment/>
      <protection/>
    </xf>
    <xf numFmtId="0" fontId="22" fillId="0" borderId="0" xfId="0" applyFont="1" applyFill="1" applyBorder="1" applyAlignment="1">
      <alignment/>
    </xf>
    <xf numFmtId="0" fontId="23" fillId="0" borderId="0" xfId="0" applyFont="1" applyFill="1" applyBorder="1" applyAlignment="1">
      <alignment/>
    </xf>
    <xf numFmtId="165" fontId="0" fillId="0" borderId="0" xfId="0" applyNumberFormat="1" applyFill="1" applyBorder="1" applyAlignment="1">
      <alignment/>
    </xf>
    <xf numFmtId="0" fontId="0" fillId="0" borderId="0" xfId="0" applyFill="1" applyAlignment="1">
      <alignment/>
    </xf>
    <xf numFmtId="0" fontId="19" fillId="0" borderId="0" xfId="0" applyFont="1" applyFill="1" applyAlignment="1">
      <alignment horizontal="center"/>
    </xf>
    <xf numFmtId="165" fontId="19" fillId="0" borderId="0" xfId="0" applyNumberFormat="1" applyFont="1" applyFill="1" applyBorder="1" applyAlignment="1">
      <alignment horizontal="center"/>
    </xf>
    <xf numFmtId="0" fontId="19" fillId="0" borderId="0" xfId="0" applyFont="1" applyFill="1" applyBorder="1" applyAlignment="1">
      <alignment horizontal="center"/>
    </xf>
    <xf numFmtId="0" fontId="0" fillId="0" borderId="0" xfId="0" applyFill="1" applyAlignment="1">
      <alignment horizontal="right"/>
    </xf>
    <xf numFmtId="165" fontId="0" fillId="20" borderId="20" xfId="42" applyNumberFormat="1" applyFont="1" applyFill="1" applyBorder="1" applyAlignment="1" applyProtection="1">
      <alignment horizontal="right"/>
      <protection/>
    </xf>
    <xf numFmtId="2" fontId="0" fillId="0" borderId="0" xfId="0" applyNumberFormat="1" applyFill="1" applyBorder="1" applyAlignment="1">
      <alignment/>
    </xf>
    <xf numFmtId="164" fontId="0" fillId="0" borderId="0" xfId="0" applyNumberFormat="1" applyFill="1" applyBorder="1" applyAlignment="1">
      <alignment/>
    </xf>
    <xf numFmtId="0" fontId="0" fillId="0" borderId="0" xfId="0" applyFill="1" applyBorder="1" applyAlignment="1">
      <alignment horizontal="right"/>
    </xf>
    <xf numFmtId="0" fontId="26" fillId="0" borderId="0" xfId="0" applyFont="1" applyFill="1" applyBorder="1" applyAlignment="1">
      <alignment horizontal="right"/>
    </xf>
    <xf numFmtId="0" fontId="19" fillId="0" borderId="0" xfId="0" applyFont="1" applyFill="1" applyBorder="1" applyAlignment="1">
      <alignment horizontal="right"/>
    </xf>
    <xf numFmtId="165" fontId="19" fillId="20" borderId="20" xfId="42" applyNumberFormat="1" applyFont="1" applyFill="1" applyBorder="1" applyAlignment="1" applyProtection="1">
      <alignment horizontal="right"/>
      <protection/>
    </xf>
    <xf numFmtId="0" fontId="0" fillId="0" borderId="0" xfId="0" applyFont="1" applyFill="1" applyBorder="1" applyAlignment="1">
      <alignment horizontal="right"/>
    </xf>
    <xf numFmtId="165" fontId="0" fillId="0" borderId="0" xfId="0" applyNumberFormat="1" applyFont="1" applyFill="1" applyBorder="1" applyAlignment="1">
      <alignment horizontal="right"/>
    </xf>
    <xf numFmtId="165" fontId="0" fillId="0" borderId="0" xfId="0" applyNumberFormat="1" applyFill="1" applyAlignment="1">
      <alignment/>
    </xf>
    <xf numFmtId="0" fontId="23" fillId="0" borderId="0" xfId="0" applyFont="1" applyFill="1" applyAlignment="1">
      <alignment/>
    </xf>
    <xf numFmtId="165" fontId="0" fillId="20" borderId="20" xfId="42" applyNumberFormat="1" applyFont="1" applyFill="1" applyBorder="1" applyAlignment="1" applyProtection="1">
      <alignment/>
      <protection locked="0"/>
    </xf>
    <xf numFmtId="165" fontId="0" fillId="20" borderId="20" xfId="42" applyNumberFormat="1" applyFont="1" applyFill="1" applyBorder="1" applyAlignment="1" applyProtection="1">
      <alignment horizontal="left"/>
      <protection/>
    </xf>
    <xf numFmtId="165" fontId="0" fillId="20" borderId="23" xfId="42" applyNumberFormat="1" applyFont="1" applyFill="1" applyBorder="1" applyAlignment="1" applyProtection="1">
      <alignment/>
      <protection/>
    </xf>
    <xf numFmtId="0" fontId="19" fillId="0" borderId="14" xfId="0" applyFont="1" applyFill="1" applyBorder="1" applyAlignment="1">
      <alignment horizontal="center"/>
    </xf>
    <xf numFmtId="0" fontId="19" fillId="0" borderId="25" xfId="0" applyFont="1" applyFill="1" applyBorder="1" applyAlignment="1">
      <alignment horizontal="center"/>
    </xf>
    <xf numFmtId="0" fontId="0" fillId="0" borderId="0" xfId="0" applyBorder="1" applyAlignment="1">
      <alignment horizontal="center"/>
    </xf>
    <xf numFmtId="0" fontId="23" fillId="0" borderId="15" xfId="0" applyFont="1" applyFill="1" applyBorder="1" applyAlignment="1">
      <alignment/>
    </xf>
    <xf numFmtId="165" fontId="0" fillId="0" borderId="17" xfId="0" applyNumberFormat="1" applyFill="1" applyBorder="1" applyAlignment="1">
      <alignment/>
    </xf>
    <xf numFmtId="0" fontId="0" fillId="0" borderId="23" xfId="0" applyFill="1" applyBorder="1" applyAlignment="1">
      <alignment/>
    </xf>
    <xf numFmtId="2" fontId="23" fillId="0" borderId="20" xfId="0" applyNumberFormat="1" applyFont="1" applyBorder="1" applyAlignment="1" applyProtection="1">
      <alignment/>
      <protection locked="0"/>
    </xf>
    <xf numFmtId="2" fontId="23" fillId="0" borderId="20" xfId="0" applyNumberFormat="1" applyFont="1" applyBorder="1" applyAlignment="1">
      <alignment/>
    </xf>
    <xf numFmtId="0" fontId="23" fillId="0" borderId="18" xfId="0" applyFont="1" applyFill="1" applyBorder="1" applyAlignment="1">
      <alignment/>
    </xf>
    <xf numFmtId="164" fontId="23" fillId="0" borderId="20" xfId="42" applyNumberFormat="1" applyFont="1" applyFill="1" applyBorder="1" applyAlignment="1" applyProtection="1">
      <alignment horizontal="right"/>
      <protection locked="0"/>
    </xf>
    <xf numFmtId="164" fontId="23" fillId="0" borderId="20" xfId="42" applyNumberFormat="1" applyFont="1" applyFill="1" applyBorder="1" applyAlignment="1" applyProtection="1">
      <alignment/>
      <protection locked="0"/>
    </xf>
    <xf numFmtId="164" fontId="23" fillId="20" borderId="23" xfId="42" applyNumberFormat="1" applyFont="1" applyFill="1" applyBorder="1" applyAlignment="1" applyProtection="1">
      <alignment horizontal="right"/>
      <protection/>
    </xf>
    <xf numFmtId="0" fontId="23" fillId="0" borderId="12" xfId="0" applyFont="1" applyFill="1" applyBorder="1" applyAlignment="1">
      <alignment/>
    </xf>
    <xf numFmtId="164" fontId="23" fillId="20" borderId="19" xfId="42" applyNumberFormat="1" applyFont="1" applyFill="1" applyBorder="1" applyAlignment="1" applyProtection="1">
      <alignment horizontal="right"/>
      <protection/>
    </xf>
    <xf numFmtId="0" fontId="22" fillId="0" borderId="12" xfId="0" applyFont="1" applyFill="1" applyBorder="1" applyAlignment="1">
      <alignment/>
    </xf>
    <xf numFmtId="0" fontId="22" fillId="0" borderId="18" xfId="0" applyFont="1" applyFill="1" applyBorder="1" applyAlignment="1">
      <alignment/>
    </xf>
    <xf numFmtId="164" fontId="22" fillId="20" borderId="11" xfId="42" applyNumberFormat="1" applyFont="1" applyFill="1" applyBorder="1" applyAlignment="1" applyProtection="1">
      <alignment horizontal="right"/>
      <protection/>
    </xf>
    <xf numFmtId="164" fontId="22" fillId="20" borderId="12" xfId="42" applyNumberFormat="1" applyFont="1" applyFill="1" applyBorder="1" applyAlignment="1" applyProtection="1">
      <alignment horizontal="right"/>
      <protection/>
    </xf>
    <xf numFmtId="164" fontId="22" fillId="20" borderId="13" xfId="42" applyNumberFormat="1" applyFont="1" applyFill="1" applyBorder="1" applyAlignment="1" applyProtection="1">
      <alignment horizontal="right"/>
      <protection/>
    </xf>
    <xf numFmtId="0" fontId="19" fillId="0" borderId="25" xfId="0" applyFont="1" applyBorder="1" applyAlignment="1">
      <alignment/>
    </xf>
    <xf numFmtId="164" fontId="0" fillId="0" borderId="25" xfId="42" applyNumberFormat="1" applyFont="1" applyFill="1" applyBorder="1" applyAlignment="1" applyProtection="1">
      <alignment/>
      <protection locked="0"/>
    </xf>
    <xf numFmtId="0" fontId="0" fillId="0" borderId="20" xfId="0" applyFont="1" applyFill="1" applyBorder="1" applyAlignment="1">
      <alignment/>
    </xf>
    <xf numFmtId="164" fontId="0" fillId="0" borderId="20" xfId="42" applyNumberFormat="1" applyFont="1" applyFill="1" applyBorder="1" applyAlignment="1" applyProtection="1">
      <alignment/>
      <protection locked="0"/>
    </xf>
    <xf numFmtId="164" fontId="0" fillId="20" borderId="19" xfId="42" applyNumberFormat="1" applyFont="1" applyFill="1" applyBorder="1" applyAlignment="1" applyProtection="1">
      <alignment horizontal="right"/>
      <protection/>
    </xf>
    <xf numFmtId="0" fontId="27" fillId="0" borderId="0" xfId="0" applyFont="1" applyAlignment="1">
      <alignment horizontal="left"/>
    </xf>
    <xf numFmtId="0" fontId="22" fillId="0" borderId="0" xfId="0" applyFont="1" applyAlignment="1">
      <alignment/>
    </xf>
    <xf numFmtId="0" fontId="22" fillId="20" borderId="13" xfId="0" applyFont="1" applyFill="1" applyBorder="1" applyAlignment="1">
      <alignment horizontal="center" vertical="center" wrapText="1"/>
    </xf>
    <xf numFmtId="0" fontId="22" fillId="0" borderId="11" xfId="0" applyFont="1" applyBorder="1" applyAlignment="1">
      <alignment/>
    </xf>
    <xf numFmtId="165" fontId="0" fillId="0" borderId="13" xfId="42" applyNumberFormat="1" applyFont="1" applyFill="1" applyBorder="1" applyAlignment="1" applyProtection="1">
      <alignment/>
      <protection/>
    </xf>
    <xf numFmtId="0" fontId="22" fillId="0" borderId="25" xfId="0" applyFont="1" applyBorder="1" applyAlignment="1">
      <alignment/>
    </xf>
    <xf numFmtId="165" fontId="28" fillId="20" borderId="25" xfId="42" applyNumberFormat="1" applyFont="1" applyFill="1" applyBorder="1" applyAlignment="1" applyProtection="1">
      <alignment/>
      <protection/>
    </xf>
    <xf numFmtId="165" fontId="23" fillId="20" borderId="25" xfId="42" applyNumberFormat="1" applyFont="1" applyFill="1" applyBorder="1" applyAlignment="1" applyProtection="1">
      <alignment/>
      <protection/>
    </xf>
    <xf numFmtId="9" fontId="23" fillId="20" borderId="25" xfId="57" applyFont="1" applyFill="1" applyBorder="1" applyAlignment="1" applyProtection="1">
      <alignment/>
      <protection/>
    </xf>
    <xf numFmtId="0" fontId="22" fillId="0" borderId="20" xfId="0" applyFont="1" applyBorder="1" applyAlignment="1">
      <alignment horizontal="left"/>
    </xf>
    <xf numFmtId="165" fontId="28" fillId="20" borderId="20" xfId="42" applyNumberFormat="1" applyFont="1" applyFill="1" applyBorder="1" applyAlignment="1" applyProtection="1">
      <alignment/>
      <protection/>
    </xf>
    <xf numFmtId="165" fontId="23" fillId="20" borderId="20" xfId="42" applyNumberFormat="1" applyFont="1" applyFill="1" applyBorder="1" applyAlignment="1" applyProtection="1">
      <alignment/>
      <protection/>
    </xf>
    <xf numFmtId="9" fontId="23" fillId="20" borderId="20" xfId="57" applyFont="1" applyFill="1" applyBorder="1" applyAlignment="1" applyProtection="1">
      <alignment/>
      <protection/>
    </xf>
    <xf numFmtId="165" fontId="29" fillId="20" borderId="20" xfId="42" applyNumberFormat="1" applyFont="1" applyFill="1" applyBorder="1" applyAlignment="1" applyProtection="1">
      <alignment/>
      <protection/>
    </xf>
    <xf numFmtId="0" fontId="23" fillId="0" borderId="20" xfId="0" applyFont="1" applyBorder="1" applyAlignment="1">
      <alignment/>
    </xf>
    <xf numFmtId="0" fontId="23" fillId="0" borderId="20" xfId="0" applyFont="1" applyFill="1" applyBorder="1" applyAlignment="1">
      <alignment horizontal="left"/>
    </xf>
    <xf numFmtId="165" fontId="30" fillId="20" borderId="20" xfId="42" applyNumberFormat="1" applyFont="1" applyFill="1" applyBorder="1" applyAlignment="1" applyProtection="1">
      <alignment horizontal="left"/>
      <protection/>
    </xf>
    <xf numFmtId="165" fontId="30" fillId="20" borderId="20" xfId="42" applyNumberFormat="1" applyFont="1" applyFill="1" applyBorder="1" applyAlignment="1" applyProtection="1">
      <alignment/>
      <protection/>
    </xf>
    <xf numFmtId="164" fontId="0" fillId="0" borderId="0" xfId="42" applyFont="1" applyFill="1" applyBorder="1" applyAlignment="1" applyProtection="1">
      <alignment/>
      <protection/>
    </xf>
    <xf numFmtId="0" fontId="0" fillId="0" borderId="20" xfId="0" applyBorder="1" applyAlignment="1">
      <alignment/>
    </xf>
    <xf numFmtId="165" fontId="31" fillId="20" borderId="20" xfId="42" applyNumberFormat="1" applyFont="1" applyFill="1" applyBorder="1" applyAlignment="1" applyProtection="1">
      <alignment horizontal="left"/>
      <protection/>
    </xf>
    <xf numFmtId="165" fontId="31" fillId="20" borderId="20" xfId="42" applyNumberFormat="1" applyFont="1" applyFill="1" applyBorder="1" applyAlignment="1" applyProtection="1">
      <alignment/>
      <protection/>
    </xf>
    <xf numFmtId="165" fontId="22" fillId="20" borderId="20" xfId="42" applyNumberFormat="1" applyFont="1" applyFill="1" applyBorder="1" applyAlignment="1" applyProtection="1">
      <alignment/>
      <protection/>
    </xf>
    <xf numFmtId="165" fontId="28" fillId="20" borderId="20" xfId="42" applyNumberFormat="1" applyFont="1" applyFill="1" applyBorder="1" applyAlignment="1" applyProtection="1">
      <alignment horizontal="left"/>
      <protection/>
    </xf>
    <xf numFmtId="0" fontId="23" fillId="0" borderId="23" xfId="0" applyFont="1" applyBorder="1" applyAlignment="1">
      <alignment/>
    </xf>
    <xf numFmtId="165" fontId="31" fillId="20" borderId="20" xfId="0" applyNumberFormat="1" applyFont="1" applyFill="1" applyBorder="1" applyAlignment="1">
      <alignment/>
    </xf>
    <xf numFmtId="0" fontId="22" fillId="0" borderId="17" xfId="0" applyFont="1" applyBorder="1" applyAlignment="1">
      <alignment/>
    </xf>
    <xf numFmtId="165" fontId="28" fillId="0" borderId="11" xfId="42" applyNumberFormat="1" applyFont="1" applyFill="1" applyBorder="1" applyAlignment="1" applyProtection="1">
      <alignment horizontal="left"/>
      <protection/>
    </xf>
    <xf numFmtId="165" fontId="30" fillId="0" borderId="12" xfId="42" applyNumberFormat="1" applyFont="1" applyFill="1" applyBorder="1" applyAlignment="1" applyProtection="1">
      <alignment/>
      <protection/>
    </xf>
    <xf numFmtId="165" fontId="23" fillId="0" borderId="12" xfId="42" applyNumberFormat="1" applyFont="1" applyFill="1" applyBorder="1" applyAlignment="1" applyProtection="1">
      <alignment/>
      <protection/>
    </xf>
    <xf numFmtId="9" fontId="23" fillId="0" borderId="13" xfId="57" applyFont="1" applyFill="1" applyBorder="1" applyAlignment="1" applyProtection="1">
      <alignment/>
      <protection/>
    </xf>
    <xf numFmtId="0" fontId="23" fillId="0" borderId="20" xfId="0" applyFont="1" applyBorder="1" applyAlignment="1">
      <alignment horizontal="left" wrapText="1"/>
    </xf>
    <xf numFmtId="0" fontId="23" fillId="0" borderId="20" xfId="0" applyFont="1" applyBorder="1" applyAlignment="1">
      <alignment horizontal="center" wrapText="1"/>
    </xf>
    <xf numFmtId="0" fontId="23" fillId="0" borderId="23" xfId="0" applyFont="1" applyFill="1" applyBorder="1" applyAlignment="1">
      <alignment horizontal="left"/>
    </xf>
    <xf numFmtId="0" fontId="23" fillId="0" borderId="20" xfId="0" applyFont="1" applyFill="1" applyBorder="1" applyAlignment="1">
      <alignment horizontal="left" wrapText="1"/>
    </xf>
    <xf numFmtId="0" fontId="23" fillId="0" borderId="20" xfId="0" applyFont="1" applyBorder="1" applyAlignment="1">
      <alignment horizontal="left"/>
    </xf>
    <xf numFmtId="0" fontId="22" fillId="0" borderId="20" xfId="0" applyFont="1" applyFill="1" applyBorder="1" applyAlignment="1">
      <alignment horizontal="left" wrapText="1"/>
    </xf>
    <xf numFmtId="0" fontId="32" fillId="0" borderId="20" xfId="0" applyFont="1" applyBorder="1" applyAlignment="1">
      <alignment/>
    </xf>
    <xf numFmtId="0" fontId="32" fillId="0" borderId="20" xfId="0" applyFont="1" applyFill="1" applyBorder="1" applyAlignment="1">
      <alignment/>
    </xf>
    <xf numFmtId="0" fontId="23" fillId="0" borderId="25" xfId="0" applyFont="1" applyBorder="1" applyAlignment="1">
      <alignment/>
    </xf>
    <xf numFmtId="0" fontId="23" fillId="0" borderId="25" xfId="0" applyFont="1" applyFill="1" applyBorder="1" applyAlignment="1">
      <alignment/>
    </xf>
    <xf numFmtId="0" fontId="33" fillId="0" borderId="20" xfId="0" applyFont="1" applyBorder="1" applyAlignment="1">
      <alignment/>
    </xf>
    <xf numFmtId="0" fontId="33" fillId="0" borderId="25" xfId="0" applyFont="1" applyBorder="1" applyAlignment="1">
      <alignment/>
    </xf>
    <xf numFmtId="0" fontId="33" fillId="0" borderId="20" xfId="0" applyFont="1" applyFill="1" applyBorder="1" applyAlignment="1">
      <alignment/>
    </xf>
    <xf numFmtId="0" fontId="34" fillId="0" borderId="20" xfId="0" applyFont="1" applyFill="1" applyBorder="1" applyAlignment="1">
      <alignment/>
    </xf>
    <xf numFmtId="0" fontId="22" fillId="0" borderId="23" xfId="0" applyFont="1" applyBorder="1" applyAlignment="1">
      <alignment/>
    </xf>
    <xf numFmtId="0" fontId="35" fillId="0" borderId="23" xfId="0" applyFont="1" applyBorder="1" applyAlignment="1">
      <alignment/>
    </xf>
    <xf numFmtId="0" fontId="35" fillId="0" borderId="20" xfId="0" applyFont="1" applyFill="1" applyBorder="1" applyAlignment="1">
      <alignment/>
    </xf>
    <xf numFmtId="0" fontId="36" fillId="0" borderId="20" xfId="0" applyFont="1" applyBorder="1" applyAlignment="1">
      <alignment/>
    </xf>
    <xf numFmtId="0" fontId="36" fillId="0" borderId="20" xfId="0" applyFont="1" applyFill="1" applyBorder="1" applyAlignment="1">
      <alignment/>
    </xf>
    <xf numFmtId="0" fontId="22" fillId="0" borderId="25" xfId="0" applyFont="1" applyFill="1" applyBorder="1" applyAlignment="1">
      <alignment/>
    </xf>
    <xf numFmtId="164" fontId="0" fillId="0" borderId="0" xfId="0" applyNumberFormat="1" applyAlignment="1">
      <alignment/>
    </xf>
    <xf numFmtId="0" fontId="0" fillId="0" borderId="0" xfId="0" applyFont="1" applyAlignment="1">
      <alignment/>
    </xf>
    <xf numFmtId="0" fontId="23" fillId="0" borderId="0" xfId="0" applyFont="1" applyBorder="1" applyAlignment="1">
      <alignment/>
    </xf>
    <xf numFmtId="0" fontId="0" fillId="0" borderId="18" xfId="0" applyFont="1" applyBorder="1" applyAlignment="1">
      <alignment/>
    </xf>
    <xf numFmtId="166" fontId="19" fillId="0" borderId="0" xfId="0" applyNumberFormat="1" applyFont="1" applyAlignment="1">
      <alignment/>
    </xf>
    <xf numFmtId="0" fontId="37" fillId="0" borderId="0" xfId="0" applyFont="1" applyFill="1" applyBorder="1" applyAlignment="1">
      <alignment/>
    </xf>
    <xf numFmtId="0" fontId="37" fillId="0" borderId="0" xfId="0" applyFont="1" applyAlignment="1">
      <alignment/>
    </xf>
    <xf numFmtId="166" fontId="37" fillId="0" borderId="0" xfId="0" applyNumberFormat="1" applyFont="1" applyAlignment="1">
      <alignment/>
    </xf>
    <xf numFmtId="167" fontId="19" fillId="0" borderId="0" xfId="0" applyNumberFormat="1" applyFont="1" applyFill="1" applyAlignment="1">
      <alignment/>
    </xf>
    <xf numFmtId="168"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167" fontId="0" fillId="0" borderId="0" xfId="0" applyNumberFormat="1" applyFont="1" applyFill="1" applyAlignment="1">
      <alignment/>
    </xf>
    <xf numFmtId="167" fontId="38" fillId="0" borderId="0" xfId="0" applyNumberFormat="1" applyFont="1" applyFill="1" applyAlignment="1">
      <alignment/>
    </xf>
    <xf numFmtId="164" fontId="20" fillId="0" borderId="0" xfId="42" applyFont="1" applyFill="1" applyBorder="1" applyAlignment="1" applyProtection="1">
      <alignment/>
      <protection/>
    </xf>
    <xf numFmtId="164" fontId="20" fillId="4" borderId="25" xfId="42" applyFont="1" applyFill="1" applyBorder="1" applyAlignment="1" applyProtection="1">
      <alignment horizontal="center"/>
      <protection/>
    </xf>
    <xf numFmtId="164" fontId="20" fillId="4" borderId="14" xfId="42" applyFont="1" applyFill="1" applyBorder="1" applyAlignment="1" applyProtection="1">
      <alignment horizontal="center"/>
      <protection/>
    </xf>
    <xf numFmtId="164" fontId="20" fillId="4" borderId="13" xfId="42" applyFont="1" applyFill="1" applyBorder="1" applyAlignment="1" applyProtection="1">
      <alignment horizontal="center"/>
      <protection/>
    </xf>
    <xf numFmtId="164" fontId="20" fillId="4" borderId="17" xfId="42" applyFont="1" applyFill="1" applyBorder="1" applyAlignment="1" applyProtection="1">
      <alignment horizontal="center"/>
      <protection/>
    </xf>
    <xf numFmtId="164" fontId="20" fillId="4" borderId="23" xfId="42" applyFont="1" applyFill="1" applyBorder="1" applyAlignment="1" applyProtection="1">
      <alignment horizontal="center"/>
      <protection/>
    </xf>
    <xf numFmtId="164" fontId="20" fillId="4" borderId="11" xfId="42" applyFont="1" applyFill="1" applyBorder="1" applyAlignment="1" applyProtection="1">
      <alignment horizontal="center"/>
      <protection/>
    </xf>
    <xf numFmtId="164" fontId="20" fillId="4" borderId="20" xfId="42" applyFont="1" applyFill="1" applyBorder="1" applyAlignment="1" applyProtection="1">
      <alignment horizontal="center"/>
      <protection/>
    </xf>
    <xf numFmtId="167" fontId="19" fillId="4" borderId="11" xfId="0" applyNumberFormat="1" applyFont="1" applyFill="1" applyBorder="1" applyAlignment="1">
      <alignment/>
    </xf>
    <xf numFmtId="167" fontId="38" fillId="4" borderId="12" xfId="0" applyNumberFormat="1" applyFont="1" applyFill="1" applyBorder="1" applyAlignment="1">
      <alignment/>
    </xf>
    <xf numFmtId="168" fontId="0" fillId="4" borderId="12" xfId="0" applyNumberFormat="1" applyFont="1" applyFill="1" applyBorder="1" applyAlignment="1">
      <alignment horizontal="center"/>
    </xf>
    <xf numFmtId="0" fontId="0" fillId="4" borderId="13" xfId="0" applyFont="1" applyFill="1" applyBorder="1" applyAlignment="1">
      <alignment horizontal="center"/>
    </xf>
    <xf numFmtId="165" fontId="23" fillId="0" borderId="23" xfId="42" applyNumberFormat="1" applyFont="1" applyFill="1" applyBorder="1" applyAlignment="1" applyProtection="1">
      <alignment/>
      <protection/>
    </xf>
    <xf numFmtId="165" fontId="23" fillId="0" borderId="20" xfId="42" applyNumberFormat="1" applyFont="1" applyFill="1" applyBorder="1" applyAlignment="1" applyProtection="1">
      <alignment/>
      <protection/>
    </xf>
    <xf numFmtId="168" fontId="23" fillId="0" borderId="0" xfId="0" applyNumberFormat="1" applyFont="1" applyFill="1" applyAlignment="1">
      <alignment horizontal="center"/>
    </xf>
    <xf numFmtId="167" fontId="22" fillId="0" borderId="0" xfId="0" applyNumberFormat="1" applyFont="1" applyFill="1" applyAlignment="1">
      <alignment/>
    </xf>
    <xf numFmtId="165" fontId="23" fillId="0" borderId="0" xfId="42" applyNumberFormat="1" applyFont="1" applyFill="1" applyBorder="1" applyAlignment="1" applyProtection="1">
      <alignment/>
      <protection/>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xf>
    <xf numFmtId="0" fontId="22" fillId="0" borderId="20" xfId="0" applyFont="1" applyBorder="1" applyAlignment="1">
      <alignment horizontal="center"/>
    </xf>
    <xf numFmtId="165" fontId="22" fillId="0" borderId="25" xfId="42" applyNumberFormat="1" applyFont="1" applyFill="1" applyBorder="1" applyAlignment="1" applyProtection="1">
      <alignment horizontal="center" vertical="center"/>
      <protection/>
    </xf>
    <xf numFmtId="164" fontId="19" fillId="0" borderId="0" xfId="42" applyFont="1" applyFill="1" applyBorder="1" applyAlignment="1" applyProtection="1">
      <alignment/>
      <protection/>
    </xf>
    <xf numFmtId="0" fontId="19" fillId="0" borderId="0" xfId="0" applyFont="1" applyFill="1" applyAlignment="1">
      <alignment/>
    </xf>
    <xf numFmtId="164" fontId="22" fillId="0" borderId="22" xfId="42" applyFont="1" applyFill="1" applyBorder="1" applyAlignment="1" applyProtection="1">
      <alignment horizontal="center" vertical="center" wrapText="1"/>
      <protection/>
    </xf>
    <xf numFmtId="164" fontId="22" fillId="0" borderId="24" xfId="42" applyFont="1" applyFill="1" applyBorder="1" applyAlignment="1" applyProtection="1">
      <alignment horizontal="center" vertical="center" wrapText="1"/>
      <protection/>
    </xf>
    <xf numFmtId="164" fontId="22" fillId="0" borderId="23"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vertical="center" wrapText="1"/>
      <protection/>
    </xf>
    <xf numFmtId="165" fontId="22" fillId="0" borderId="24" xfId="42" applyNumberFormat="1" applyFont="1" applyFill="1" applyBorder="1" applyAlignment="1" applyProtection="1">
      <alignment horizontal="center" vertical="center" wrapText="1"/>
      <protection/>
    </xf>
    <xf numFmtId="164" fontId="22" fillId="0" borderId="21" xfId="42" applyFont="1" applyFill="1" applyBorder="1" applyAlignment="1" applyProtection="1">
      <alignment horizontal="center" vertical="center" wrapText="1"/>
      <protection/>
    </xf>
    <xf numFmtId="165" fontId="22" fillId="0" borderId="23" xfId="42" applyNumberFormat="1" applyFont="1" applyFill="1" applyBorder="1" applyAlignment="1" applyProtection="1">
      <alignment horizontal="center" vertical="center" wrapText="1"/>
      <protection/>
    </xf>
    <xf numFmtId="164" fontId="19" fillId="0" borderId="0" xfId="42" applyFont="1" applyFill="1" applyBorder="1" applyAlignment="1" applyProtection="1">
      <alignment horizontal="center" vertical="center" wrapText="1"/>
      <protection/>
    </xf>
    <xf numFmtId="0" fontId="19" fillId="0" borderId="0" xfId="0" applyFont="1" applyFill="1" applyAlignment="1">
      <alignment horizontal="center" vertical="center" wrapText="1"/>
    </xf>
    <xf numFmtId="0" fontId="40" fillId="0" borderId="25" xfId="0" applyNumberFormat="1" applyFont="1" applyFill="1" applyBorder="1" applyAlignment="1">
      <alignment horizontal="center" vertical="center" wrapText="1"/>
    </xf>
    <xf numFmtId="0" fontId="40" fillId="0" borderId="20" xfId="0" applyFont="1" applyFill="1" applyBorder="1" applyAlignment="1">
      <alignment horizontal="center" vertical="center" wrapText="1"/>
    </xf>
    <xf numFmtId="0" fontId="40" fillId="0" borderId="20" xfId="0" applyNumberFormat="1" applyFont="1" applyFill="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NumberFormat="1" applyFont="1" applyFill="1" applyBorder="1" applyAlignment="1">
      <alignment horizontal="center" vertical="center" wrapText="1"/>
    </xf>
    <xf numFmtId="0" fontId="40" fillId="0" borderId="23" xfId="0" applyNumberFormat="1" applyFont="1" applyFill="1" applyBorder="1" applyAlignment="1">
      <alignment horizontal="center" vertical="center" wrapText="1"/>
    </xf>
    <xf numFmtId="167" fontId="35" fillId="0" borderId="20" xfId="0" applyNumberFormat="1" applyFont="1" applyFill="1" applyBorder="1" applyAlignment="1">
      <alignment horizontal="left" vertical="center"/>
    </xf>
    <xf numFmtId="168" fontId="22" fillId="0" borderId="20" xfId="0" applyNumberFormat="1" applyFont="1" applyFill="1" applyBorder="1" applyAlignment="1">
      <alignment horizontal="center" vertical="center" wrapText="1"/>
    </xf>
    <xf numFmtId="164" fontId="22" fillId="20" borderId="20" xfId="42" applyFont="1" applyFill="1" applyBorder="1" applyAlignment="1" applyProtection="1">
      <alignment/>
      <protection/>
    </xf>
    <xf numFmtId="164" fontId="22" fillId="20" borderId="23" xfId="42" applyFont="1" applyFill="1" applyBorder="1" applyAlignment="1" applyProtection="1">
      <alignment/>
      <protection/>
    </xf>
    <xf numFmtId="164" fontId="22" fillId="0" borderId="20" xfId="42" applyFont="1" applyFill="1" applyBorder="1" applyAlignment="1" applyProtection="1">
      <alignment/>
      <protection/>
    </xf>
    <xf numFmtId="169" fontId="23" fillId="0" borderId="20" xfId="0" applyNumberFormat="1" applyFont="1" applyFill="1" applyBorder="1" applyAlignment="1">
      <alignment/>
    </xf>
    <xf numFmtId="0" fontId="23" fillId="0" borderId="20" xfId="0" applyFont="1" applyFill="1" applyBorder="1" applyAlignment="1">
      <alignment horizontal="center"/>
    </xf>
    <xf numFmtId="168" fontId="23" fillId="0" borderId="20" xfId="0" applyNumberFormat="1" applyFont="1" applyFill="1" applyBorder="1" applyAlignment="1">
      <alignment horizontal="center"/>
    </xf>
    <xf numFmtId="164" fontId="23" fillId="0" borderId="20" xfId="42" applyFont="1" applyFill="1" applyBorder="1" applyAlignment="1" applyProtection="1">
      <alignment/>
      <protection/>
    </xf>
    <xf numFmtId="164" fontId="23" fillId="0" borderId="20" xfId="42" applyFont="1" applyFill="1" applyBorder="1" applyAlignment="1" applyProtection="1">
      <alignment horizontal="center" vertical="center" wrapText="1"/>
      <protection/>
    </xf>
    <xf numFmtId="164" fontId="23" fillId="20" borderId="20" xfId="42" applyFont="1" applyFill="1" applyBorder="1" applyAlignment="1" applyProtection="1">
      <alignment/>
      <protection/>
    </xf>
    <xf numFmtId="164" fontId="23" fillId="20" borderId="23" xfId="42" applyFont="1" applyFill="1" applyBorder="1" applyAlignment="1" applyProtection="1">
      <alignment/>
      <protection/>
    </xf>
    <xf numFmtId="167" fontId="23" fillId="0" borderId="20" xfId="0" applyNumberFormat="1" applyFont="1" applyFill="1" applyBorder="1" applyAlignment="1">
      <alignment/>
    </xf>
    <xf numFmtId="167" fontId="41" fillId="0" borderId="23" xfId="0" applyNumberFormat="1" applyFont="1" applyFill="1" applyBorder="1" applyAlignment="1">
      <alignment horizontal="left"/>
    </xf>
    <xf numFmtId="0" fontId="41" fillId="0" borderId="23" xfId="0" applyFont="1" applyFill="1" applyBorder="1" applyAlignment="1">
      <alignment horizontal="right"/>
    </xf>
    <xf numFmtId="164" fontId="42" fillId="20" borderId="20" xfId="42" applyFont="1" applyFill="1" applyBorder="1" applyAlignment="1" applyProtection="1">
      <alignment/>
      <protection/>
    </xf>
    <xf numFmtId="0" fontId="43" fillId="0" borderId="20" xfId="0" applyFont="1" applyFill="1" applyBorder="1" applyAlignment="1">
      <alignment/>
    </xf>
    <xf numFmtId="0" fontId="43" fillId="0" borderId="20" xfId="0" applyFont="1" applyFill="1" applyBorder="1" applyAlignment="1">
      <alignment horizontal="right"/>
    </xf>
    <xf numFmtId="167" fontId="43" fillId="0" borderId="0" xfId="0" applyNumberFormat="1" applyFont="1" applyFill="1" applyBorder="1" applyAlignment="1">
      <alignment/>
    </xf>
    <xf numFmtId="0" fontId="43" fillId="0" borderId="0" xfId="0" applyFont="1" applyFill="1" applyBorder="1" applyAlignment="1">
      <alignment horizontal="right"/>
    </xf>
    <xf numFmtId="0" fontId="23" fillId="0" borderId="0" xfId="0" applyFont="1" applyFill="1" applyBorder="1" applyAlignment="1">
      <alignment horizontal="center"/>
    </xf>
    <xf numFmtId="168" fontId="23" fillId="0" borderId="0" xfId="0" applyNumberFormat="1" applyFont="1" applyFill="1" applyBorder="1" applyAlignment="1">
      <alignment horizontal="center"/>
    </xf>
    <xf numFmtId="164" fontId="23" fillId="0" borderId="0" xfId="42" applyFont="1" applyFill="1" applyBorder="1" applyAlignment="1" applyProtection="1">
      <alignment/>
      <protection/>
    </xf>
    <xf numFmtId="167" fontId="43" fillId="0" borderId="0" xfId="0" applyNumberFormat="1" applyFont="1" applyFill="1" applyBorder="1" applyAlignment="1">
      <alignment/>
    </xf>
    <xf numFmtId="167" fontId="22" fillId="0" borderId="0" xfId="0" applyNumberFormat="1" applyFont="1" applyFill="1" applyBorder="1" applyAlignment="1">
      <alignment/>
    </xf>
    <xf numFmtId="167" fontId="22" fillId="0" borderId="18" xfId="0" applyNumberFormat="1" applyFont="1" applyFill="1" applyBorder="1" applyAlignment="1">
      <alignment/>
    </xf>
    <xf numFmtId="0" fontId="23" fillId="0" borderId="18" xfId="0" applyFont="1" applyFill="1" applyBorder="1" applyAlignment="1">
      <alignment horizontal="center"/>
    </xf>
    <xf numFmtId="168" fontId="23" fillId="0" borderId="18" xfId="0" applyNumberFormat="1" applyFont="1" applyFill="1" applyBorder="1" applyAlignment="1">
      <alignment horizontal="center"/>
    </xf>
    <xf numFmtId="164" fontId="23" fillId="0" borderId="18" xfId="42" applyFont="1" applyFill="1" applyBorder="1" applyAlignment="1" applyProtection="1">
      <alignment/>
      <protection/>
    </xf>
    <xf numFmtId="167" fontId="35" fillId="0" borderId="23" xfId="0" applyNumberFormat="1" applyFont="1" applyFill="1" applyBorder="1" applyAlignment="1">
      <alignment horizontal="left" vertical="center"/>
    </xf>
    <xf numFmtId="0" fontId="23" fillId="0" borderId="23" xfId="0" applyFont="1" applyFill="1" applyBorder="1" applyAlignment="1">
      <alignment horizontal="center"/>
    </xf>
    <xf numFmtId="168" fontId="23" fillId="0" borderId="23" xfId="0" applyNumberFormat="1" applyFont="1" applyFill="1" applyBorder="1" applyAlignment="1">
      <alignment horizontal="center"/>
    </xf>
    <xf numFmtId="167" fontId="23" fillId="0" borderId="0" xfId="0" applyNumberFormat="1" applyFont="1" applyFill="1" applyBorder="1" applyAlignment="1">
      <alignment/>
    </xf>
    <xf numFmtId="0" fontId="23" fillId="0" borderId="0" xfId="0" applyFont="1" applyFill="1" applyAlignment="1">
      <alignment horizontal="center"/>
    </xf>
    <xf numFmtId="0" fontId="22" fillId="0" borderId="23" xfId="0" applyFont="1" applyFill="1" applyBorder="1" applyAlignment="1">
      <alignment horizontal="center" vertical="center" wrapText="1"/>
    </xf>
    <xf numFmtId="168" fontId="22" fillId="0" borderId="23" xfId="0" applyNumberFormat="1" applyFont="1" applyFill="1" applyBorder="1" applyAlignment="1">
      <alignment horizontal="center" vertical="center" wrapText="1"/>
    </xf>
    <xf numFmtId="165" fontId="22" fillId="0" borderId="26" xfId="42" applyNumberFormat="1" applyFont="1" applyFill="1" applyBorder="1" applyAlignment="1" applyProtection="1">
      <alignment horizontal="center" vertical="center"/>
      <protection/>
    </xf>
    <xf numFmtId="165" fontId="22" fillId="0" borderId="27" xfId="42" applyNumberFormat="1" applyFont="1" applyFill="1" applyBorder="1" applyAlignment="1" applyProtection="1">
      <alignment horizontal="center" vertical="center" wrapText="1"/>
      <protection/>
    </xf>
    <xf numFmtId="165" fontId="22" fillId="0" borderId="28" xfId="42" applyNumberFormat="1" applyFont="1" applyFill="1" applyBorder="1" applyAlignment="1" applyProtection="1">
      <alignment horizontal="center" vertical="center" wrapText="1"/>
      <protection/>
    </xf>
    <xf numFmtId="165" fontId="22" fillId="0" borderId="29" xfId="42" applyNumberFormat="1" applyFont="1" applyFill="1" applyBorder="1" applyAlignment="1" applyProtection="1">
      <alignment horizontal="center" vertical="center" wrapText="1"/>
      <protection/>
    </xf>
    <xf numFmtId="0" fontId="43" fillId="0" borderId="13" xfId="0" applyFont="1" applyFill="1" applyBorder="1" applyAlignment="1">
      <alignment horizontal="center"/>
    </xf>
    <xf numFmtId="0" fontId="43" fillId="0" borderId="0" xfId="0" applyFont="1" applyFill="1" applyBorder="1" applyAlignment="1">
      <alignment horizontal="center"/>
    </xf>
    <xf numFmtId="164" fontId="22" fillId="0" borderId="0" xfId="42" applyFont="1" applyFill="1" applyBorder="1" applyAlignment="1" applyProtection="1">
      <alignment/>
      <protection/>
    </xf>
    <xf numFmtId="0" fontId="41" fillId="0" borderId="24" xfId="0" applyFont="1" applyFill="1" applyBorder="1" applyAlignment="1">
      <alignment horizontal="right"/>
    </xf>
    <xf numFmtId="0" fontId="23" fillId="0" borderId="25" xfId="0" applyFont="1" applyFill="1" applyBorder="1" applyAlignment="1">
      <alignment horizontal="center"/>
    </xf>
    <xf numFmtId="168" fontId="23" fillId="0" borderId="25" xfId="0" applyNumberFormat="1" applyFont="1" applyFill="1" applyBorder="1" applyAlignment="1">
      <alignment horizontal="center"/>
    </xf>
    <xf numFmtId="164" fontId="22" fillId="20" borderId="25" xfId="42" applyFont="1" applyFill="1" applyBorder="1" applyAlignment="1" applyProtection="1">
      <alignment/>
      <protection/>
    </xf>
    <xf numFmtId="167" fontId="44" fillId="0" borderId="0" xfId="0" applyNumberFormat="1" applyFont="1" applyFill="1" applyBorder="1" applyAlignment="1">
      <alignment/>
    </xf>
    <xf numFmtId="0" fontId="41" fillId="0" borderId="0" xfId="0" applyFont="1" applyFill="1" applyBorder="1" applyAlignment="1">
      <alignment horizontal="right"/>
    </xf>
    <xf numFmtId="164" fontId="35" fillId="0" borderId="0" xfId="42" applyFont="1" applyFill="1" applyBorder="1" applyAlignment="1" applyProtection="1">
      <alignment/>
      <protection/>
    </xf>
    <xf numFmtId="0" fontId="41" fillId="0" borderId="18" xfId="0" applyFont="1" applyFill="1" applyBorder="1" applyAlignment="1">
      <alignment horizontal="right"/>
    </xf>
    <xf numFmtId="164" fontId="22" fillId="0" borderId="23" xfId="42" applyFont="1" applyFill="1" applyBorder="1" applyAlignment="1" applyProtection="1">
      <alignment/>
      <protection/>
    </xf>
    <xf numFmtId="164" fontId="23" fillId="0" borderId="23" xfId="42" applyFont="1" applyFill="1" applyBorder="1" applyAlignment="1" applyProtection="1">
      <alignment/>
      <protection/>
    </xf>
    <xf numFmtId="168" fontId="41" fillId="0" borderId="23" xfId="0" applyNumberFormat="1" applyFont="1" applyFill="1" applyBorder="1" applyAlignment="1">
      <alignment horizontal="center"/>
    </xf>
    <xf numFmtId="164" fontId="45" fillId="20" borderId="23" xfId="42" applyFont="1" applyFill="1" applyBorder="1" applyAlignment="1" applyProtection="1">
      <alignment/>
      <protection/>
    </xf>
    <xf numFmtId="0" fontId="43" fillId="0" borderId="23" xfId="0" applyFont="1" applyFill="1" applyBorder="1" applyAlignment="1">
      <alignment horizontal="right"/>
    </xf>
    <xf numFmtId="168" fontId="43" fillId="0" borderId="23" xfId="0" applyNumberFormat="1" applyFont="1" applyFill="1" applyBorder="1" applyAlignment="1">
      <alignment horizontal="center"/>
    </xf>
    <xf numFmtId="0" fontId="46" fillId="0" borderId="0" xfId="0" applyFont="1" applyAlignment="1">
      <alignment horizontal="center"/>
    </xf>
    <xf numFmtId="0" fontId="47" fillId="0" borderId="0" xfId="0" applyFont="1" applyAlignment="1">
      <alignment horizontal="center"/>
    </xf>
    <xf numFmtId="9" fontId="0" fillId="0" borderId="0" xfId="0" applyNumberFormat="1" applyAlignment="1">
      <alignment/>
    </xf>
    <xf numFmtId="0" fontId="0" fillId="0" borderId="30" xfId="0" applyBorder="1" applyAlignment="1">
      <alignment/>
    </xf>
    <xf numFmtId="0" fontId="22" fillId="0" borderId="0" xfId="0" applyFont="1" applyAlignment="1">
      <alignment horizontal="center"/>
    </xf>
    <xf numFmtId="0" fontId="19" fillId="0" borderId="31" xfId="0" applyFont="1"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1" xfId="0" applyBorder="1" applyAlignment="1">
      <alignment/>
    </xf>
    <xf numFmtId="0" fontId="23" fillId="0" borderId="32" xfId="0" applyFont="1" applyBorder="1" applyAlignment="1">
      <alignment/>
    </xf>
    <xf numFmtId="0" fontId="19" fillId="0" borderId="32" xfId="0" applyFont="1" applyBorder="1" applyAlignment="1">
      <alignment/>
    </xf>
    <xf numFmtId="0" fontId="19" fillId="0" borderId="34" xfId="0" applyFont="1" applyBorder="1" applyAlignment="1">
      <alignment/>
    </xf>
    <xf numFmtId="0" fontId="0" fillId="0" borderId="10" xfId="0" applyBorder="1" applyAlignment="1">
      <alignment/>
    </xf>
    <xf numFmtId="0" fontId="0" fillId="0" borderId="36" xfId="0" applyBorder="1" applyAlignment="1">
      <alignment/>
    </xf>
    <xf numFmtId="0" fontId="22" fillId="0" borderId="30" xfId="0" applyFont="1" applyBorder="1" applyAlignment="1">
      <alignment/>
    </xf>
    <xf numFmtId="0" fontId="19" fillId="0" borderId="35" xfId="0" applyFont="1" applyBorder="1" applyAlignment="1">
      <alignment/>
    </xf>
    <xf numFmtId="0" fontId="19" fillId="0" borderId="37" xfId="0" applyFont="1" applyBorder="1" applyAlignment="1">
      <alignment/>
    </xf>
    <xf numFmtId="0" fontId="48" fillId="0" borderId="22" xfId="0" applyFont="1" applyBorder="1" applyAlignment="1">
      <alignment horizontal="center"/>
    </xf>
    <xf numFmtId="0" fontId="48" fillId="0" borderId="24" xfId="0" applyFont="1" applyBorder="1" applyAlignment="1">
      <alignment horizontal="center"/>
    </xf>
    <xf numFmtId="0" fontId="19" fillId="0" borderId="38" xfId="0" applyFont="1" applyBorder="1" applyAlignment="1">
      <alignment/>
    </xf>
    <xf numFmtId="0" fontId="19" fillId="0" borderId="22" xfId="0" applyFont="1" applyBorder="1" applyAlignment="1">
      <alignment/>
    </xf>
    <xf numFmtId="0" fontId="48" fillId="0" borderId="23" xfId="0" applyFont="1" applyBorder="1" applyAlignment="1">
      <alignment horizontal="center"/>
    </xf>
    <xf numFmtId="0" fontId="48" fillId="0" borderId="24" xfId="0" applyFont="1" applyFill="1" applyBorder="1" applyAlignment="1">
      <alignment horizontal="center"/>
    </xf>
    <xf numFmtId="0" fontId="48" fillId="0" borderId="25" xfId="0" applyFont="1" applyBorder="1" applyAlignment="1">
      <alignment horizontal="center"/>
    </xf>
    <xf numFmtId="0" fontId="19" fillId="0" borderId="39" xfId="0" applyFont="1" applyBorder="1" applyAlignment="1">
      <alignment/>
    </xf>
    <xf numFmtId="0" fontId="19" fillId="0" borderId="30" xfId="0" applyFont="1" applyBorder="1" applyAlignment="1">
      <alignment/>
    </xf>
    <xf numFmtId="0" fontId="19" fillId="0" borderId="40" xfId="0" applyFont="1" applyBorder="1" applyAlignment="1">
      <alignment/>
    </xf>
    <xf numFmtId="0" fontId="48" fillId="0" borderId="19" xfId="0" applyFont="1" applyBorder="1" applyAlignment="1">
      <alignment horizontal="center"/>
    </xf>
    <xf numFmtId="170" fontId="48" fillId="0" borderId="23" xfId="0" applyNumberFormat="1" applyFont="1" applyFill="1" applyBorder="1" applyAlignment="1">
      <alignment horizontal="center"/>
    </xf>
    <xf numFmtId="0" fontId="48" fillId="0" borderId="23" xfId="0" applyFont="1" applyFill="1" applyBorder="1" applyAlignment="1">
      <alignment horizontal="center"/>
    </xf>
    <xf numFmtId="0" fontId="48" fillId="0" borderId="20" xfId="0" applyFont="1" applyBorder="1" applyAlignment="1">
      <alignment horizontal="center"/>
    </xf>
    <xf numFmtId="164" fontId="23" fillId="20" borderId="20" xfId="42" applyNumberFormat="1" applyFont="1" applyFill="1" applyBorder="1" applyAlignment="1" applyProtection="1">
      <alignment/>
      <protection/>
    </xf>
    <xf numFmtId="164" fontId="22" fillId="20" borderId="20" xfId="0" applyNumberFormat="1" applyFont="1" applyFill="1" applyBorder="1" applyAlignment="1">
      <alignment/>
    </xf>
    <xf numFmtId="164" fontId="22" fillId="20" borderId="20" xfId="42" applyNumberFormat="1" applyFont="1" applyFill="1" applyBorder="1" applyAlignment="1" applyProtection="1">
      <alignment/>
      <protection/>
    </xf>
    <xf numFmtId="164" fontId="23" fillId="0" borderId="11" xfId="0" applyNumberFormat="1" applyFont="1" applyFill="1" applyBorder="1" applyAlignment="1">
      <alignment/>
    </xf>
    <xf numFmtId="164" fontId="23" fillId="0" borderId="12" xfId="0" applyNumberFormat="1" applyFont="1" applyFill="1" applyBorder="1" applyAlignment="1">
      <alignment/>
    </xf>
    <xf numFmtId="164" fontId="22" fillId="0" borderId="12" xfId="0" applyNumberFormat="1" applyFont="1" applyFill="1" applyBorder="1" applyAlignment="1">
      <alignment/>
    </xf>
    <xf numFmtId="164" fontId="23" fillId="0" borderId="12" xfId="42" applyNumberFormat="1" applyFont="1" applyFill="1" applyBorder="1" applyAlignment="1" applyProtection="1">
      <alignment/>
      <protection/>
    </xf>
    <xf numFmtId="164" fontId="23" fillId="0" borderId="13" xfId="0" applyNumberFormat="1"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19" fillId="0" borderId="12" xfId="0" applyFont="1" applyBorder="1" applyAlignment="1">
      <alignment/>
    </xf>
    <xf numFmtId="0" fontId="0" fillId="0" borderId="11" xfId="0" applyFont="1" applyFill="1" applyBorder="1" applyAlignment="1">
      <alignment/>
    </xf>
    <xf numFmtId="164" fontId="0" fillId="0" borderId="20" xfId="0" applyNumberFormat="1" applyFill="1" applyBorder="1" applyAlignment="1">
      <alignment/>
    </xf>
    <xf numFmtId="0" fontId="19" fillId="0" borderId="14" xfId="0" applyFont="1" applyBorder="1" applyAlignment="1">
      <alignment/>
    </xf>
    <xf numFmtId="0" fontId="19" fillId="0" borderId="16" xfId="0" applyFont="1" applyBorder="1" applyAlignment="1">
      <alignment/>
    </xf>
    <xf numFmtId="164" fontId="22" fillId="20" borderId="11" xfId="42" applyNumberFormat="1" applyFont="1" applyFill="1" applyBorder="1" applyAlignment="1" applyProtection="1">
      <alignment/>
      <protection/>
    </xf>
    <xf numFmtId="164" fontId="19" fillId="0" borderId="0" xfId="0" applyNumberFormat="1" applyFont="1" applyAlignment="1">
      <alignment/>
    </xf>
    <xf numFmtId="164" fontId="23" fillId="20" borderId="11" xfId="0" applyNumberFormat="1" applyFont="1" applyFill="1" applyBorder="1" applyAlignment="1">
      <alignment/>
    </xf>
    <xf numFmtId="164" fontId="23" fillId="20" borderId="11" xfId="42" applyNumberFormat="1" applyFont="1" applyFill="1" applyBorder="1" applyAlignment="1" applyProtection="1">
      <alignment/>
      <protection/>
    </xf>
    <xf numFmtId="164" fontId="22" fillId="20" borderId="11" xfId="0" applyNumberFormat="1" applyFont="1" applyFill="1" applyBorder="1" applyAlignment="1">
      <alignment/>
    </xf>
    <xf numFmtId="164" fontId="23" fillId="0" borderId="0" xfId="0" applyNumberFormat="1" applyFont="1" applyAlignment="1">
      <alignment/>
    </xf>
    <xf numFmtId="165" fontId="23" fillId="0" borderId="0" xfId="0" applyNumberFormat="1" applyFont="1" applyBorder="1" applyAlignment="1">
      <alignment/>
    </xf>
    <xf numFmtId="165" fontId="23" fillId="0" borderId="0" xfId="0" applyNumberFormat="1" applyFont="1" applyAlignment="1">
      <alignment/>
    </xf>
    <xf numFmtId="164" fontId="0" fillId="0" borderId="0" xfId="0" applyNumberFormat="1" applyBorder="1" applyAlignment="1">
      <alignment/>
    </xf>
    <xf numFmtId="0" fontId="19" fillId="0" borderId="0" xfId="0" applyFont="1" applyAlignment="1">
      <alignment horizontal="left"/>
    </xf>
    <xf numFmtId="0" fontId="49" fillId="0" borderId="0" xfId="0" applyFont="1" applyAlignment="1">
      <alignment/>
    </xf>
    <xf numFmtId="0" fontId="48" fillId="22" borderId="24" xfId="0" applyFont="1" applyFill="1" applyBorder="1" applyAlignment="1">
      <alignment horizontal="center"/>
    </xf>
    <xf numFmtId="170" fontId="48" fillId="22" borderId="23" xfId="0" applyNumberFormat="1" applyFont="1" applyFill="1" applyBorder="1" applyAlignment="1">
      <alignment horizontal="center"/>
    </xf>
    <xf numFmtId="0" fontId="48" fillId="22" borderId="23" xfId="0" applyFont="1" applyFill="1" applyBorder="1" applyAlignment="1">
      <alignment horizontal="center"/>
    </xf>
    <xf numFmtId="0" fontId="40" fillId="0" borderId="20" xfId="0" applyFont="1" applyBorder="1" applyAlignment="1">
      <alignment horizontal="center"/>
    </xf>
    <xf numFmtId="164" fontId="23" fillId="0" borderId="20" xfId="0" applyNumberFormat="1" applyFont="1" applyFill="1" applyBorder="1" applyAlignment="1">
      <alignment/>
    </xf>
    <xf numFmtId="164" fontId="23" fillId="0" borderId="20" xfId="42" applyNumberFormat="1" applyFont="1" applyFill="1" applyBorder="1" applyAlignment="1" applyProtection="1">
      <alignment/>
      <protection/>
    </xf>
    <xf numFmtId="164" fontId="23" fillId="20" borderId="20" xfId="0" applyNumberFormat="1" applyFont="1" applyFill="1" applyBorder="1" applyAlignment="1">
      <alignment/>
    </xf>
    <xf numFmtId="0" fontId="0" fillId="4" borderId="11" xfId="0" applyFont="1" applyFill="1" applyBorder="1" applyAlignment="1">
      <alignment/>
    </xf>
    <xf numFmtId="0" fontId="0" fillId="4" borderId="12" xfId="0" applyFill="1" applyBorder="1" applyAlignment="1">
      <alignment/>
    </xf>
    <xf numFmtId="0" fontId="0" fillId="4" borderId="13" xfId="0" applyFill="1" applyBorder="1" applyAlignment="1">
      <alignment/>
    </xf>
    <xf numFmtId="0" fontId="50" fillId="0" borderId="0" xfId="0" applyFont="1" applyAlignment="1">
      <alignment horizontal="center"/>
    </xf>
    <xf numFmtId="0" fontId="23" fillId="0" borderId="11" xfId="0" applyFont="1" applyBorder="1" applyAlignment="1">
      <alignment/>
    </xf>
    <xf numFmtId="0" fontId="23" fillId="0" borderId="12" xfId="0" applyFont="1" applyBorder="1" applyAlignment="1">
      <alignment/>
    </xf>
    <xf numFmtId="0" fontId="23" fillId="0" borderId="13" xfId="0" applyFont="1" applyBorder="1" applyAlignment="1">
      <alignment/>
    </xf>
    <xf numFmtId="164" fontId="23" fillId="20" borderId="0" xfId="42" applyNumberFormat="1" applyFont="1" applyFill="1" applyBorder="1" applyAlignment="1" applyProtection="1">
      <alignment/>
      <protection/>
    </xf>
    <xf numFmtId="164" fontId="0" fillId="20" borderId="20" xfId="0" applyNumberFormat="1" applyFill="1" applyBorder="1" applyAlignment="1">
      <alignment/>
    </xf>
    <xf numFmtId="164" fontId="23" fillId="0" borderId="11" xfId="42" applyNumberFormat="1" applyFont="1" applyFill="1" applyBorder="1" applyAlignment="1" applyProtection="1">
      <alignment/>
      <protection/>
    </xf>
    <xf numFmtId="164" fontId="0" fillId="0" borderId="12" xfId="0" applyNumberFormat="1" applyFill="1" applyBorder="1" applyAlignment="1">
      <alignment/>
    </xf>
    <xf numFmtId="0" fontId="20" fillId="0" borderId="0" xfId="0" applyFont="1" applyFill="1" applyAlignment="1">
      <alignment/>
    </xf>
    <xf numFmtId="0" fontId="22" fillId="8" borderId="20" xfId="42" applyNumberFormat="1" applyFont="1" applyFill="1" applyBorder="1" applyAlignment="1" applyProtection="1">
      <alignment horizontal="center" vertical="center" wrapText="1"/>
      <protection/>
    </xf>
    <xf numFmtId="0" fontId="22" fillId="0" borderId="20" xfId="42" applyNumberFormat="1" applyFont="1" applyFill="1" applyBorder="1" applyAlignment="1" applyProtection="1">
      <alignment horizontal="center" vertical="center" wrapText="1"/>
      <protection/>
    </xf>
    <xf numFmtId="0" fontId="22" fillId="8" borderId="20" xfId="0" applyNumberFormat="1" applyFont="1" applyFill="1" applyBorder="1" applyAlignment="1">
      <alignment horizontal="center" wrapText="1"/>
    </xf>
    <xf numFmtId="0" fontId="22" fillId="8" borderId="20" xfId="0" applyNumberFormat="1" applyFont="1" applyFill="1" applyBorder="1" applyAlignment="1">
      <alignment horizontal="center" vertical="center" wrapText="1"/>
    </xf>
    <xf numFmtId="164" fontId="22" fillId="8" borderId="20" xfId="42" applyFont="1" applyFill="1" applyBorder="1" applyAlignment="1" applyProtection="1">
      <alignment horizontal="center" vertical="center"/>
      <protection/>
    </xf>
    <xf numFmtId="164" fontId="51" fillId="24" borderId="20" xfId="42" applyFont="1" applyFill="1" applyBorder="1" applyAlignment="1" applyProtection="1">
      <alignment horizontal="center" vertical="center" wrapText="1"/>
      <protection/>
    </xf>
    <xf numFmtId="164" fontId="51" fillId="0" borderId="20" xfId="42" applyFont="1" applyFill="1" applyBorder="1" applyAlignment="1" applyProtection="1">
      <alignment horizontal="center" vertical="center" wrapText="1"/>
      <protection/>
    </xf>
    <xf numFmtId="164" fontId="51" fillId="24" borderId="20" xfId="42" applyFont="1" applyFill="1" applyBorder="1" applyAlignment="1" applyProtection="1">
      <alignment wrapText="1"/>
      <protection/>
    </xf>
    <xf numFmtId="0" fontId="51" fillId="24" borderId="11" xfId="0" applyFont="1" applyFill="1" applyBorder="1" applyAlignment="1">
      <alignment horizontal="center" vertical="center" wrapText="1"/>
    </xf>
    <xf numFmtId="164" fontId="51" fillId="24" borderId="11" xfId="42" applyFont="1" applyFill="1" applyBorder="1" applyAlignment="1" applyProtection="1">
      <alignment horizontal="center" vertical="center" wrapText="1"/>
      <protection/>
    </xf>
    <xf numFmtId="164" fontId="22" fillId="20" borderId="23" xfId="42" applyFont="1" applyFill="1" applyBorder="1" applyAlignment="1" applyProtection="1">
      <alignment horizontal="center" vertical="center"/>
      <protection/>
    </xf>
    <xf numFmtId="0" fontId="45" fillId="0" borderId="23" xfId="0" applyFont="1" applyFill="1" applyBorder="1" applyAlignment="1">
      <alignment horizontal="left"/>
    </xf>
    <xf numFmtId="168" fontId="19" fillId="0" borderId="23" xfId="0" applyNumberFormat="1" applyFont="1" applyFill="1" applyBorder="1" applyAlignment="1">
      <alignment horizontal="center" vertical="center" wrapText="1"/>
    </xf>
    <xf numFmtId="0" fontId="19" fillId="0" borderId="23" xfId="0" applyFont="1" applyFill="1" applyBorder="1" applyAlignment="1">
      <alignment horizontal="center" vertical="center" wrapText="1"/>
    </xf>
    <xf numFmtId="171" fontId="45" fillId="0" borderId="20" xfId="0" applyNumberFormat="1" applyFont="1" applyFill="1" applyBorder="1" applyAlignment="1">
      <alignment horizontal="left"/>
    </xf>
    <xf numFmtId="0" fontId="52" fillId="0" borderId="20" xfId="0" applyFont="1" applyFill="1" applyBorder="1" applyAlignment="1">
      <alignment horizontal="left"/>
    </xf>
    <xf numFmtId="167" fontId="28" fillId="0" borderId="20" xfId="0" applyNumberFormat="1" applyFont="1" applyFill="1" applyBorder="1" applyAlignment="1">
      <alignment/>
    </xf>
    <xf numFmtId="0" fontId="19" fillId="0" borderId="20" xfId="0" applyFont="1" applyFill="1" applyBorder="1" applyAlignment="1">
      <alignment horizontal="left"/>
    </xf>
    <xf numFmtId="164" fontId="53" fillId="0" borderId="20" xfId="42" applyFont="1" applyFill="1" applyBorder="1" applyAlignment="1" applyProtection="1">
      <alignment/>
      <protection/>
    </xf>
    <xf numFmtId="164" fontId="54" fillId="0" borderId="0" xfId="42" applyFont="1" applyFill="1" applyBorder="1" applyAlignment="1" applyProtection="1">
      <alignment/>
      <protection/>
    </xf>
    <xf numFmtId="0" fontId="54" fillId="0" borderId="0" xfId="0" applyFont="1" applyFill="1" applyAlignment="1">
      <alignment/>
    </xf>
    <xf numFmtId="164" fontId="55" fillId="0" borderId="0" xfId="42" applyFont="1" applyFill="1" applyBorder="1" applyAlignment="1" applyProtection="1">
      <alignment/>
      <protection/>
    </xf>
    <xf numFmtId="0" fontId="55" fillId="0" borderId="0" xfId="0" applyFont="1" applyFill="1" applyAlignment="1">
      <alignment/>
    </xf>
    <xf numFmtId="164" fontId="22" fillId="20" borderId="20" xfId="42" applyFont="1" applyFill="1" applyBorder="1" applyAlignment="1" applyProtection="1">
      <alignment horizontal="center"/>
      <protection/>
    </xf>
    <xf numFmtId="164" fontId="22" fillId="0" borderId="20" xfId="42" applyFont="1" applyFill="1" applyBorder="1" applyAlignment="1" applyProtection="1">
      <alignment horizontal="center"/>
      <protection/>
    </xf>
    <xf numFmtId="167" fontId="19" fillId="0" borderId="20" xfId="0" applyNumberFormat="1" applyFont="1" applyFill="1" applyBorder="1" applyAlignment="1">
      <alignment/>
    </xf>
    <xf numFmtId="168" fontId="0" fillId="0" borderId="20" xfId="0" applyNumberFormat="1" applyFill="1" applyBorder="1" applyAlignment="1">
      <alignment horizontal="center"/>
    </xf>
    <xf numFmtId="0" fontId="0" fillId="0" borderId="20" xfId="0" applyFill="1" applyBorder="1" applyAlignment="1">
      <alignment horizontal="center"/>
    </xf>
    <xf numFmtId="164" fontId="0" fillId="0" borderId="0" xfId="42" applyFont="1" applyFill="1" applyBorder="1" applyAlignment="1" applyProtection="1">
      <alignment horizontal="center"/>
      <protection/>
    </xf>
    <xf numFmtId="167" fontId="23" fillId="0" borderId="0" xfId="0" applyNumberFormat="1" applyFont="1" applyFill="1" applyAlignment="1">
      <alignment/>
    </xf>
    <xf numFmtId="164" fontId="42" fillId="0" borderId="0" xfId="42" applyFont="1" applyFill="1" applyBorder="1" applyAlignment="1" applyProtection="1">
      <alignment/>
      <protection/>
    </xf>
    <xf numFmtId="0" fontId="42" fillId="0" borderId="0" xfId="0" applyFont="1" applyFill="1" applyBorder="1" applyAlignment="1">
      <alignment/>
    </xf>
    <xf numFmtId="0" fontId="42" fillId="0" borderId="0" xfId="0" applyFont="1" applyFill="1" applyAlignment="1">
      <alignment/>
    </xf>
    <xf numFmtId="0" fontId="33" fillId="0" borderId="0" xfId="0" applyFont="1" applyBorder="1" applyAlignment="1">
      <alignment/>
    </xf>
    <xf numFmtId="0" fontId="22" fillId="0" borderId="0" xfId="0" applyFont="1" applyBorder="1" applyAlignment="1">
      <alignment horizontal="left"/>
    </xf>
    <xf numFmtId="0" fontId="23" fillId="0" borderId="0" xfId="0" applyFont="1" applyBorder="1" applyAlignment="1">
      <alignment horizontal="left"/>
    </xf>
    <xf numFmtId="0" fontId="22" fillId="0" borderId="0" xfId="0" applyFont="1" applyFill="1" applyBorder="1" applyAlignment="1">
      <alignment horizontal="center" vertical="center" wrapText="1"/>
    </xf>
    <xf numFmtId="0" fontId="22" fillId="8" borderId="0" xfId="0" applyNumberFormat="1" applyFont="1" applyFill="1" applyBorder="1" applyAlignment="1">
      <alignment vertical="center"/>
    </xf>
    <xf numFmtId="0" fontId="22" fillId="8" borderId="0" xfId="0" applyNumberFormat="1" applyFont="1" applyFill="1" applyBorder="1" applyAlignment="1">
      <alignment horizontal="center" vertical="center" wrapText="1"/>
    </xf>
    <xf numFmtId="0" fontId="22" fillId="8" borderId="22" xfId="0" applyNumberFormat="1" applyFont="1" applyFill="1" applyBorder="1" applyAlignment="1">
      <alignment horizontal="center" vertical="center" wrapText="1"/>
    </xf>
    <xf numFmtId="0" fontId="22" fillId="8" borderId="24" xfId="42" applyNumberFormat="1" applyFont="1" applyFill="1" applyBorder="1" applyAlignment="1" applyProtection="1">
      <alignment horizontal="center" vertical="center" wrapText="1"/>
      <protection/>
    </xf>
    <xf numFmtId="0" fontId="22" fillId="8" borderId="0" xfId="42" applyNumberFormat="1" applyFont="1" applyFill="1" applyBorder="1" applyAlignment="1" applyProtection="1">
      <alignment horizontal="center" vertical="center" wrapText="1"/>
      <protection/>
    </xf>
    <xf numFmtId="0" fontId="22" fillId="8" borderId="21" xfId="42" applyNumberFormat="1" applyFont="1" applyFill="1" applyBorder="1" applyAlignment="1" applyProtection="1">
      <alignment horizontal="center" vertical="center" wrapText="1"/>
      <protection/>
    </xf>
    <xf numFmtId="0" fontId="22" fillId="8" borderId="22" xfId="42" applyNumberFormat="1" applyFont="1" applyFill="1" applyBorder="1" applyAlignment="1" applyProtection="1">
      <alignment horizontal="center" vertical="center" wrapText="1"/>
      <protection/>
    </xf>
    <xf numFmtId="0" fontId="22" fillId="8" borderId="41" xfId="42" applyNumberFormat="1" applyFont="1" applyFill="1" applyBorder="1" applyAlignment="1" applyProtection="1">
      <alignment horizontal="center" vertical="center"/>
      <protection/>
    </xf>
    <xf numFmtId="0" fontId="23" fillId="0" borderId="0" xfId="0" applyNumberFormat="1" applyFont="1" applyFill="1" applyBorder="1" applyAlignment="1">
      <alignment/>
    </xf>
    <xf numFmtId="0" fontId="33" fillId="0" borderId="0" xfId="0" applyNumberFormat="1" applyFont="1" applyBorder="1" applyAlignment="1">
      <alignment/>
    </xf>
    <xf numFmtId="0" fontId="22" fillId="0" borderId="0" xfId="0" applyNumberFormat="1" applyFont="1" applyFill="1" applyBorder="1" applyAlignment="1">
      <alignment horizontal="center" vertical="center" wrapText="1"/>
    </xf>
    <xf numFmtId="165" fontId="51" fillId="24" borderId="20" xfId="42" applyNumberFormat="1" applyFont="1" applyFill="1" applyBorder="1" applyAlignment="1" applyProtection="1">
      <alignment horizontal="center" vertical="center" wrapText="1"/>
      <protection/>
    </xf>
    <xf numFmtId="165" fontId="51" fillId="24" borderId="12" xfId="42" applyNumberFormat="1" applyFont="1" applyFill="1" applyBorder="1" applyAlignment="1" applyProtection="1">
      <alignment horizontal="center" vertical="center" wrapText="1"/>
      <protection/>
    </xf>
    <xf numFmtId="165" fontId="51" fillId="24" borderId="11" xfId="42" applyNumberFormat="1" applyFont="1" applyFill="1" applyBorder="1" applyAlignment="1" applyProtection="1">
      <alignment horizontal="center" vertical="center" wrapText="1"/>
      <protection/>
    </xf>
    <xf numFmtId="165" fontId="51" fillId="24" borderId="13" xfId="42" applyNumberFormat="1" applyFont="1" applyFill="1" applyBorder="1" applyAlignment="1" applyProtection="1">
      <alignment horizontal="center" vertical="center" wrapText="1"/>
      <protection/>
    </xf>
    <xf numFmtId="165" fontId="22" fillId="24" borderId="20" xfId="42" applyNumberFormat="1" applyFont="1" applyFill="1" applyBorder="1" applyAlignment="1" applyProtection="1">
      <alignment/>
      <protection/>
    </xf>
    <xf numFmtId="0" fontId="22" fillId="0" borderId="23" xfId="0" applyFont="1" applyFill="1" applyBorder="1" applyAlignment="1">
      <alignment horizontal="left"/>
    </xf>
    <xf numFmtId="0" fontId="56" fillId="0" borderId="23" xfId="0" applyFont="1" applyFill="1" applyBorder="1" applyAlignment="1">
      <alignment horizontal="left"/>
    </xf>
    <xf numFmtId="0" fontId="23" fillId="0" borderId="19" xfId="0" applyFont="1" applyFill="1" applyBorder="1" applyAlignment="1">
      <alignment horizontal="center" vertical="center" wrapText="1"/>
    </xf>
    <xf numFmtId="0" fontId="23" fillId="0" borderId="21" xfId="0" applyFont="1" applyBorder="1" applyAlignment="1">
      <alignment/>
    </xf>
    <xf numFmtId="0" fontId="23" fillId="0" borderId="23" xfId="0" applyFont="1" applyFill="1" applyBorder="1" applyAlignment="1">
      <alignment horizontal="left" vertical="center" wrapText="1"/>
    </xf>
    <xf numFmtId="164" fontId="23" fillId="0" borderId="23" xfId="42" applyFont="1" applyFill="1" applyBorder="1" applyAlignment="1" applyProtection="1">
      <alignment horizontal="center" vertical="center" wrapText="1"/>
      <protection/>
    </xf>
    <xf numFmtId="169" fontId="23" fillId="0" borderId="20" xfId="0" applyNumberFormat="1" applyFont="1" applyFill="1" applyBorder="1" applyAlignment="1">
      <alignment horizontal="left"/>
    </xf>
    <xf numFmtId="168" fontId="23" fillId="0" borderId="13" xfId="0" applyNumberFormat="1" applyFont="1" applyFill="1" applyBorder="1" applyAlignment="1">
      <alignment/>
    </xf>
    <xf numFmtId="164" fontId="23" fillId="0" borderId="24" xfId="42" applyFont="1" applyFill="1" applyBorder="1" applyAlignment="1" applyProtection="1">
      <alignment/>
      <protection/>
    </xf>
    <xf numFmtId="164" fontId="23" fillId="0" borderId="23" xfId="42" applyFont="1" applyFill="1" applyBorder="1" applyAlignment="1" applyProtection="1">
      <alignment horizontal="left"/>
      <protection/>
    </xf>
    <xf numFmtId="164" fontId="23" fillId="0" borderId="21" xfId="42" applyFont="1" applyFill="1" applyBorder="1" applyAlignment="1" applyProtection="1">
      <alignment/>
      <protection/>
    </xf>
    <xf numFmtId="164" fontId="22" fillId="20" borderId="21" xfId="42" applyFont="1" applyFill="1" applyBorder="1" applyAlignment="1" applyProtection="1">
      <alignment/>
      <protection/>
    </xf>
    <xf numFmtId="0" fontId="22" fillId="0" borderId="0" xfId="0" applyFont="1" applyBorder="1" applyAlignment="1">
      <alignment horizontal="left" wrapText="1"/>
    </xf>
    <xf numFmtId="164" fontId="23" fillId="0" borderId="20" xfId="42" applyFont="1" applyFill="1" applyBorder="1" applyAlignment="1" applyProtection="1">
      <alignment horizontal="left"/>
      <protection/>
    </xf>
    <xf numFmtId="164" fontId="23" fillId="0" borderId="25" xfId="42" applyFont="1" applyFill="1" applyBorder="1" applyAlignment="1" applyProtection="1">
      <alignment/>
      <protection/>
    </xf>
    <xf numFmtId="164" fontId="23" fillId="0" borderId="14" xfId="42" applyFont="1" applyFill="1" applyBorder="1" applyAlignment="1" applyProtection="1">
      <alignment/>
      <protection/>
    </xf>
    <xf numFmtId="164" fontId="22" fillId="20" borderId="14" xfId="42" applyFont="1" applyFill="1" applyBorder="1" applyAlignment="1" applyProtection="1">
      <alignment/>
      <protection/>
    </xf>
    <xf numFmtId="169" fontId="22" fillId="0" borderId="20" xfId="0" applyNumberFormat="1" applyFont="1" applyFill="1" applyBorder="1" applyAlignment="1">
      <alignment/>
    </xf>
    <xf numFmtId="0" fontId="23" fillId="0" borderId="0" xfId="0" applyFont="1" applyFill="1" applyBorder="1" applyAlignment="1">
      <alignment horizontal="left"/>
    </xf>
    <xf numFmtId="164" fontId="23" fillId="0" borderId="25" xfId="42" applyFont="1" applyFill="1" applyBorder="1" applyAlignment="1" applyProtection="1">
      <alignment horizontal="left"/>
      <protection/>
    </xf>
    <xf numFmtId="164" fontId="23" fillId="0" borderId="42" xfId="42" applyFont="1" applyFill="1" applyBorder="1" applyAlignment="1" applyProtection="1">
      <alignment horizontal="left"/>
      <protection/>
    </xf>
    <xf numFmtId="2" fontId="22" fillId="0" borderId="23" xfId="42" applyNumberFormat="1" applyFont="1" applyFill="1" applyBorder="1" applyAlignment="1" applyProtection="1">
      <alignment horizontal="center" vertical="center" wrapText="1"/>
      <protection/>
    </xf>
    <xf numFmtId="167" fontId="22" fillId="0" borderId="20" xfId="0" applyNumberFormat="1" applyFont="1" applyFill="1" applyBorder="1" applyAlignment="1">
      <alignment/>
    </xf>
    <xf numFmtId="168" fontId="23" fillId="0" borderId="20" xfId="0" applyNumberFormat="1" applyFont="1" applyFill="1" applyBorder="1" applyAlignment="1">
      <alignment horizontal="left"/>
    </xf>
    <xf numFmtId="164" fontId="42" fillId="0" borderId="21" xfId="42" applyFont="1" applyFill="1" applyBorder="1" applyAlignment="1" applyProtection="1">
      <alignment/>
      <protection/>
    </xf>
    <xf numFmtId="167" fontId="42" fillId="0" borderId="0" xfId="0" applyNumberFormat="1" applyFont="1" applyFill="1" applyAlignment="1">
      <alignment/>
    </xf>
    <xf numFmtId="165" fontId="22" fillId="0" borderId="0" xfId="42" applyNumberFormat="1" applyFont="1" applyFill="1" applyBorder="1" applyAlignment="1" applyProtection="1">
      <alignment/>
      <protection/>
    </xf>
    <xf numFmtId="168" fontId="0" fillId="0" borderId="0" xfId="0" applyNumberFormat="1" applyFill="1" applyAlignment="1">
      <alignment horizontal="center"/>
    </xf>
    <xf numFmtId="0" fontId="0" fillId="0" borderId="0" xfId="0" applyFill="1" applyAlignment="1">
      <alignment horizontal="center"/>
    </xf>
    <xf numFmtId="0" fontId="19" fillId="0" borderId="0" xfId="0" applyFont="1" applyFill="1" applyBorder="1" applyAlignment="1">
      <alignment horizontal="center" vertical="center" wrapText="1"/>
    </xf>
    <xf numFmtId="164" fontId="22" fillId="8" borderId="20" xfId="42" applyFont="1" applyFill="1" applyBorder="1" applyAlignment="1" applyProtection="1">
      <alignment horizontal="center" vertical="center" wrapText="1"/>
      <protection/>
    </xf>
    <xf numFmtId="164" fontId="22" fillId="24" borderId="20" xfId="42" applyFont="1" applyFill="1" applyBorder="1" applyAlignment="1" applyProtection="1">
      <alignment horizontal="center" vertical="center" wrapText="1"/>
      <protection/>
    </xf>
    <xf numFmtId="164" fontId="22" fillId="24" borderId="11" xfId="42" applyFont="1" applyFill="1" applyBorder="1" applyAlignment="1" applyProtection="1">
      <alignment horizontal="center" vertical="center" wrapText="1"/>
      <protection/>
    </xf>
    <xf numFmtId="164" fontId="22" fillId="20" borderId="43" xfId="42" applyFont="1" applyFill="1" applyBorder="1" applyAlignment="1" applyProtection="1">
      <alignment/>
      <protection/>
    </xf>
    <xf numFmtId="0" fontId="42" fillId="0" borderId="23" xfId="0" applyFont="1" applyFill="1" applyBorder="1" applyAlignment="1">
      <alignment horizontal="left"/>
    </xf>
    <xf numFmtId="0" fontId="57" fillId="0" borderId="23" xfId="0" applyFont="1" applyFill="1" applyBorder="1" applyAlignment="1">
      <alignment horizontal="left"/>
    </xf>
    <xf numFmtId="0" fontId="37" fillId="0" borderId="19" xfId="0" applyFont="1" applyFill="1" applyBorder="1" applyAlignment="1">
      <alignment horizontal="center" vertical="center" wrapText="1"/>
    </xf>
    <xf numFmtId="164" fontId="42" fillId="0" borderId="23" xfId="42" applyFont="1" applyFill="1" applyBorder="1" applyAlignment="1" applyProtection="1">
      <alignment horizontal="center" vertical="center" wrapText="1"/>
      <protection/>
    </xf>
    <xf numFmtId="164" fontId="42" fillId="20" borderId="21" xfId="42" applyFont="1" applyFill="1" applyBorder="1" applyAlignment="1" applyProtection="1">
      <alignment/>
      <protection/>
    </xf>
    <xf numFmtId="0" fontId="25" fillId="0" borderId="20" xfId="0" applyFont="1" applyFill="1" applyBorder="1" applyAlignment="1">
      <alignment horizontal="left"/>
    </xf>
    <xf numFmtId="0" fontId="56" fillId="0" borderId="11" xfId="0" applyFont="1" applyFill="1" applyBorder="1" applyAlignment="1">
      <alignment horizontal="left"/>
    </xf>
    <xf numFmtId="0" fontId="23" fillId="0" borderId="20" xfId="0" applyFont="1" applyFill="1" applyBorder="1" applyAlignment="1">
      <alignment horizontal="center" vertical="center" wrapText="1"/>
    </xf>
    <xf numFmtId="168" fontId="23" fillId="0" borderId="11" xfId="0" applyNumberFormat="1" applyFont="1" applyFill="1" applyBorder="1" applyAlignment="1">
      <alignment/>
    </xf>
    <xf numFmtId="168" fontId="23" fillId="0" borderId="20" xfId="0" applyNumberFormat="1" applyFont="1" applyFill="1" applyBorder="1" applyAlignment="1">
      <alignment/>
    </xf>
    <xf numFmtId="168" fontId="23" fillId="0" borderId="11" xfId="0" applyNumberFormat="1" applyFont="1" applyFill="1" applyBorder="1" applyAlignment="1">
      <alignment horizontal="left"/>
    </xf>
    <xf numFmtId="167" fontId="20" fillId="0" borderId="0" xfId="0" applyNumberFormat="1" applyFont="1" applyFill="1" applyAlignment="1">
      <alignment/>
    </xf>
    <xf numFmtId="0" fontId="58" fillId="0" borderId="0" xfId="0" applyFont="1" applyAlignment="1">
      <alignment/>
    </xf>
    <xf numFmtId="0" fontId="58" fillId="0" borderId="18" xfId="0" applyFont="1" applyBorder="1" applyAlignment="1">
      <alignment/>
    </xf>
    <xf numFmtId="0" fontId="58" fillId="0" borderId="13" xfId="0" applyFont="1" applyBorder="1" applyAlignment="1">
      <alignment/>
    </xf>
    <xf numFmtId="0" fontId="58" fillId="0" borderId="11" xfId="0" applyFont="1" applyBorder="1" applyAlignment="1">
      <alignment/>
    </xf>
    <xf numFmtId="0" fontId="58" fillId="0" borderId="12" xfId="0" applyFont="1" applyBorder="1" applyAlignment="1">
      <alignment/>
    </xf>
    <xf numFmtId="0" fontId="18" fillId="0" borderId="25" xfId="0" applyFont="1" applyBorder="1" applyAlignment="1">
      <alignment horizontal="center"/>
    </xf>
    <xf numFmtId="0" fontId="18" fillId="0" borderId="23" xfId="0" applyFont="1" applyBorder="1" applyAlignment="1">
      <alignment horizontal="center"/>
    </xf>
    <xf numFmtId="0" fontId="18" fillId="0" borderId="20" xfId="0" applyFont="1" applyBorder="1" applyAlignment="1">
      <alignment horizontal="center" wrapText="1"/>
    </xf>
    <xf numFmtId="0" fontId="58" fillId="0" borderId="20" xfId="0" applyFont="1" applyBorder="1" applyAlignment="1">
      <alignment/>
    </xf>
    <xf numFmtId="164" fontId="58" fillId="0" borderId="20" xfId="42" applyNumberFormat="1" applyFont="1" applyFill="1" applyBorder="1" applyAlignment="1" applyProtection="1">
      <alignment/>
      <protection/>
    </xf>
    <xf numFmtId="10" fontId="58" fillId="0" borderId="20" xfId="57" applyNumberFormat="1" applyFont="1" applyFill="1" applyBorder="1" applyAlignment="1" applyProtection="1">
      <alignment/>
      <protection/>
    </xf>
    <xf numFmtId="164" fontId="58" fillId="0" borderId="20" xfId="0" applyNumberFormat="1" applyFont="1" applyBorder="1" applyAlignment="1">
      <alignment/>
    </xf>
    <xf numFmtId="0" fontId="18" fillId="0" borderId="20" xfId="0" applyFont="1" applyBorder="1" applyAlignment="1">
      <alignment/>
    </xf>
    <xf numFmtId="164" fontId="18" fillId="20" borderId="20" xfId="42" applyNumberFormat="1" applyFont="1" applyFill="1" applyBorder="1" applyAlignment="1" applyProtection="1">
      <alignment/>
      <protection/>
    </xf>
    <xf numFmtId="10" fontId="18" fillId="20" borderId="20" xfId="42" applyNumberFormat="1" applyFont="1" applyFill="1" applyBorder="1" applyAlignment="1" applyProtection="1">
      <alignment/>
      <protection/>
    </xf>
    <xf numFmtId="165" fontId="58" fillId="0" borderId="0" xfId="42" applyNumberFormat="1" applyFont="1" applyFill="1" applyBorder="1" applyAlignment="1" applyProtection="1">
      <alignment/>
      <protection/>
    </xf>
    <xf numFmtId="0" fontId="58" fillId="0" borderId="0" xfId="0" applyFont="1" applyFill="1" applyAlignment="1">
      <alignment/>
    </xf>
    <xf numFmtId="0" fontId="58" fillId="0" borderId="18" xfId="0" applyFont="1" applyFill="1" applyBorder="1" applyAlignment="1">
      <alignment/>
    </xf>
    <xf numFmtId="0" fontId="0" fillId="0" borderId="0" xfId="0" applyNumberFormat="1" applyAlignment="1">
      <alignment/>
    </xf>
    <xf numFmtId="0" fontId="27" fillId="0" borderId="0" xfId="0" applyFont="1" applyBorder="1" applyAlignment="1">
      <alignment horizontal="left"/>
    </xf>
    <xf numFmtId="0" fontId="0" fillId="0" borderId="0" xfId="0" applyNumberFormat="1" applyBorder="1" applyAlignment="1">
      <alignment/>
    </xf>
    <xf numFmtId="0" fontId="0" fillId="0" borderId="22" xfId="0" applyBorder="1" applyAlignment="1">
      <alignment/>
    </xf>
    <xf numFmtId="0" fontId="59" fillId="0" borderId="18" xfId="0" applyFont="1" applyBorder="1" applyAlignment="1">
      <alignment/>
    </xf>
    <xf numFmtId="0" fontId="0" fillId="0" borderId="18" xfId="0" applyNumberFormat="1" applyBorder="1" applyAlignment="1">
      <alignment/>
    </xf>
    <xf numFmtId="0" fontId="30" fillId="0" borderId="0" xfId="0" applyFont="1" applyBorder="1" applyAlignment="1">
      <alignment/>
    </xf>
    <xf numFmtId="0" fontId="19" fillId="0" borderId="20" xfId="0" applyNumberFormat="1" applyFont="1" applyBorder="1" applyAlignment="1">
      <alignment horizontal="center"/>
    </xf>
    <xf numFmtId="0" fontId="49" fillId="0" borderId="20" xfId="0" applyFont="1" applyBorder="1" applyAlignment="1">
      <alignment horizontal="left"/>
    </xf>
    <xf numFmtId="164" fontId="22" fillId="0" borderId="20" xfId="42" applyNumberFormat="1" applyFont="1" applyFill="1" applyBorder="1" applyAlignment="1" applyProtection="1">
      <alignment horizontal="center"/>
      <protection/>
    </xf>
    <xf numFmtId="164" fontId="42" fillId="20" borderId="20" xfId="42" applyNumberFormat="1" applyFont="1" applyFill="1" applyBorder="1" applyAlignment="1" applyProtection="1">
      <alignment/>
      <protection/>
    </xf>
    <xf numFmtId="164" fontId="42" fillId="0" borderId="20" xfId="42" applyFont="1" applyFill="1" applyBorder="1" applyAlignment="1" applyProtection="1">
      <alignment/>
      <protection/>
    </xf>
    <xf numFmtId="0" fontId="23" fillId="0" borderId="20" xfId="42" applyNumberFormat="1" applyFont="1" applyFill="1" applyBorder="1" applyAlignment="1" applyProtection="1">
      <alignment/>
      <protection/>
    </xf>
    <xf numFmtId="164" fontId="42" fillId="0" borderId="20" xfId="42" applyNumberFormat="1" applyFont="1" applyFill="1" applyBorder="1" applyAlignment="1" applyProtection="1">
      <alignment/>
      <protection/>
    </xf>
    <xf numFmtId="164" fontId="37" fillId="0" borderId="20" xfId="42" applyFont="1" applyFill="1" applyBorder="1" applyAlignment="1" applyProtection="1">
      <alignment/>
      <protection/>
    </xf>
    <xf numFmtId="0" fontId="37" fillId="0" borderId="20" xfId="42" applyNumberFormat="1" applyFont="1" applyFill="1" applyBorder="1" applyAlignment="1" applyProtection="1">
      <alignment/>
      <protection/>
    </xf>
    <xf numFmtId="0" fontId="23" fillId="0" borderId="0" xfId="42" applyNumberFormat="1" applyFont="1" applyFill="1" applyBorder="1" applyAlignment="1" applyProtection="1">
      <alignment/>
      <protection/>
    </xf>
    <xf numFmtId="2" fontId="23" fillId="0" borderId="20" xfId="42" applyNumberFormat="1" applyFont="1" applyFill="1" applyBorder="1" applyAlignment="1" applyProtection="1">
      <alignment/>
      <protection/>
    </xf>
    <xf numFmtId="0" fontId="0" fillId="0" borderId="0" xfId="42" applyNumberFormat="1" applyFont="1" applyFill="1" applyBorder="1" applyAlignment="1" applyProtection="1">
      <alignment/>
      <protection/>
    </xf>
    <xf numFmtId="164" fontId="19" fillId="0" borderId="21" xfId="42" applyFont="1" applyFill="1" applyBorder="1" applyAlignment="1" applyProtection="1">
      <alignment horizontal="center"/>
      <protection/>
    </xf>
    <xf numFmtId="164" fontId="19" fillId="0" borderId="0" xfId="42" applyFont="1" applyFill="1" applyBorder="1" applyAlignment="1" applyProtection="1">
      <alignment horizontal="center"/>
      <protection/>
    </xf>
    <xf numFmtId="164" fontId="19" fillId="0" borderId="22" xfId="42" applyFont="1" applyFill="1" applyBorder="1" applyAlignment="1" applyProtection="1">
      <alignment horizontal="center"/>
      <protection/>
    </xf>
    <xf numFmtId="164" fontId="59" fillId="0" borderId="18" xfId="42" applyFont="1" applyFill="1" applyBorder="1" applyAlignment="1" applyProtection="1">
      <alignment/>
      <protection/>
    </xf>
    <xf numFmtId="0" fontId="0" fillId="0" borderId="18" xfId="42" applyNumberFormat="1" applyFont="1" applyFill="1" applyBorder="1" applyAlignment="1" applyProtection="1">
      <alignment/>
      <protection/>
    </xf>
    <xf numFmtId="164" fontId="0" fillId="0" borderId="22" xfId="42" applyFont="1" applyFill="1" applyBorder="1" applyAlignment="1" applyProtection="1">
      <alignment/>
      <protection/>
    </xf>
    <xf numFmtId="164" fontId="0" fillId="0" borderId="18" xfId="42" applyFont="1" applyFill="1" applyBorder="1" applyAlignment="1" applyProtection="1">
      <alignment/>
      <protection/>
    </xf>
    <xf numFmtId="164" fontId="19" fillId="0" borderId="20" xfId="42" applyFont="1" applyFill="1" applyBorder="1" applyAlignment="1" applyProtection="1">
      <alignment horizontal="center"/>
      <protection/>
    </xf>
    <xf numFmtId="0" fontId="19" fillId="0" borderId="20" xfId="42" applyNumberFormat="1" applyFont="1" applyFill="1" applyBorder="1" applyAlignment="1" applyProtection="1">
      <alignment horizontal="center"/>
      <protection/>
    </xf>
    <xf numFmtId="164" fontId="0" fillId="0" borderId="12" xfId="42" applyFont="1" applyFill="1" applyBorder="1" applyAlignment="1" applyProtection="1">
      <alignment/>
      <protection/>
    </xf>
    <xf numFmtId="164" fontId="22" fillId="0" borderId="21" xfId="42" applyFont="1" applyFill="1" applyBorder="1" applyAlignment="1" applyProtection="1">
      <alignment/>
      <protection/>
    </xf>
    <xf numFmtId="164" fontId="0" fillId="0" borderId="21" xfId="42" applyFont="1" applyFill="1" applyBorder="1" applyAlignment="1" applyProtection="1">
      <alignment/>
      <protection/>
    </xf>
    <xf numFmtId="0" fontId="0" fillId="0" borderId="0" xfId="0" applyFont="1" applyFill="1" applyBorder="1" applyAlignment="1">
      <alignment/>
    </xf>
    <xf numFmtId="0" fontId="22" fillId="0" borderId="20" xfId="42" applyNumberFormat="1" applyFont="1" applyFill="1" applyBorder="1" applyAlignment="1" applyProtection="1">
      <alignment horizontal="center"/>
      <protection/>
    </xf>
    <xf numFmtId="164" fontId="22" fillId="0" borderId="15" xfId="42" applyFont="1" applyFill="1" applyBorder="1" applyAlignment="1" applyProtection="1">
      <alignment/>
      <protection/>
    </xf>
    <xf numFmtId="164" fontId="23" fillId="0" borderId="15" xfId="42" applyFont="1" applyFill="1" applyBorder="1" applyAlignment="1" applyProtection="1">
      <alignment/>
      <protection/>
    </xf>
    <xf numFmtId="0" fontId="23" fillId="0" borderId="15" xfId="42" applyNumberFormat="1" applyFont="1" applyFill="1" applyBorder="1" applyAlignment="1" applyProtection="1">
      <alignment/>
      <protection/>
    </xf>
    <xf numFmtId="164" fontId="22" fillId="0" borderId="18" xfId="42" applyFont="1" applyFill="1" applyBorder="1" applyAlignment="1" applyProtection="1">
      <alignment/>
      <protection/>
    </xf>
    <xf numFmtId="0" fontId="23" fillId="0" borderId="18" xfId="42" applyNumberFormat="1" applyFont="1" applyFill="1" applyBorder="1" applyAlignment="1" applyProtection="1">
      <alignment/>
      <protection/>
    </xf>
    <xf numFmtId="164" fontId="0" fillId="0" borderId="0" xfId="0" applyNumberFormat="1" applyFill="1" applyAlignment="1">
      <alignment/>
    </xf>
    <xf numFmtId="9" fontId="0" fillId="0" borderId="0" xfId="57" applyFont="1" applyFill="1" applyBorder="1" applyAlignment="1" applyProtection="1">
      <alignment/>
      <protection/>
    </xf>
    <xf numFmtId="164" fontId="19" fillId="0" borderId="18" xfId="42" applyFont="1" applyFill="1" applyBorder="1" applyAlignment="1" applyProtection="1">
      <alignment horizontal="center"/>
      <protection/>
    </xf>
    <xf numFmtId="0" fontId="0" fillId="0" borderId="12" xfId="42" applyNumberFormat="1" applyFont="1" applyFill="1" applyBorder="1" applyAlignment="1" applyProtection="1">
      <alignment/>
      <protection/>
    </xf>
    <xf numFmtId="0" fontId="42" fillId="0" borderId="20" xfId="42" applyNumberFormat="1" applyFont="1" applyFill="1" applyBorder="1" applyAlignment="1" applyProtection="1">
      <alignment/>
      <protection/>
    </xf>
    <xf numFmtId="164" fontId="60" fillId="0" borderId="18" xfId="42" applyFont="1" applyFill="1" applyBorder="1" applyAlignment="1" applyProtection="1">
      <alignment/>
      <protection/>
    </xf>
    <xf numFmtId="164" fontId="30" fillId="0" borderId="0" xfId="42" applyFont="1" applyFill="1" applyBorder="1" applyAlignment="1" applyProtection="1">
      <alignment/>
      <protection/>
    </xf>
    <xf numFmtId="164" fontId="37" fillId="20" borderId="20" xfId="42" applyFont="1" applyFill="1" applyBorder="1" applyAlignment="1" applyProtection="1">
      <alignment/>
      <protection/>
    </xf>
    <xf numFmtId="0" fontId="0" fillId="0" borderId="18" xfId="0" applyFont="1" applyFill="1" applyBorder="1" applyAlignment="1">
      <alignment/>
    </xf>
    <xf numFmtId="0" fontId="23" fillId="0" borderId="19" xfId="0" applyFont="1" applyFill="1" applyBorder="1" applyAlignment="1">
      <alignment/>
    </xf>
    <xf numFmtId="164" fontId="22" fillId="0" borderId="14" xfId="42" applyFont="1" applyFill="1" applyBorder="1" applyAlignment="1" applyProtection="1">
      <alignment/>
      <protection/>
    </xf>
    <xf numFmtId="164" fontId="22" fillId="0" borderId="17" xfId="42" applyFont="1" applyFill="1" applyBorder="1" applyAlignment="1" applyProtection="1">
      <alignment/>
      <protection/>
    </xf>
    <xf numFmtId="164" fontId="23" fillId="0" borderId="12" xfId="42" applyFont="1" applyFill="1" applyBorder="1" applyAlignment="1" applyProtection="1">
      <alignment/>
      <protection/>
    </xf>
    <xf numFmtId="164" fontId="61" fillId="0" borderId="18" xfId="42" applyFont="1" applyFill="1" applyBorder="1" applyAlignment="1" applyProtection="1">
      <alignment/>
      <protection/>
    </xf>
    <xf numFmtId="164" fontId="19" fillId="4" borderId="18" xfId="42" applyFont="1" applyFill="1" applyBorder="1" applyAlignment="1" applyProtection="1">
      <alignment/>
      <protection/>
    </xf>
    <xf numFmtId="0" fontId="0" fillId="4" borderId="18" xfId="42" applyNumberFormat="1" applyFont="1" applyFill="1" applyBorder="1" applyAlignment="1" applyProtection="1">
      <alignment/>
      <protection/>
    </xf>
    <xf numFmtId="0" fontId="0" fillId="0" borderId="0" xfId="0" applyNumberFormat="1" applyFont="1" applyAlignment="1">
      <alignment/>
    </xf>
    <xf numFmtId="0" fontId="19" fillId="0" borderId="20" xfId="0" applyFont="1" applyFill="1" applyBorder="1" applyAlignment="1">
      <alignment horizontal="center"/>
    </xf>
    <xf numFmtId="173" fontId="23" fillId="0" borderId="20" xfId="0" applyNumberFormat="1" applyFont="1" applyBorder="1" applyAlignment="1">
      <alignment/>
    </xf>
    <xf numFmtId="0" fontId="27" fillId="0" borderId="18" xfId="0" applyFont="1" applyBorder="1" applyAlignment="1">
      <alignment horizontal="left"/>
    </xf>
    <xf numFmtId="0" fontId="23" fillId="0" borderId="18" xfId="0" applyFont="1" applyBorder="1" applyAlignment="1">
      <alignment/>
    </xf>
    <xf numFmtId="0" fontId="22" fillId="0" borderId="18" xfId="0" applyFont="1" applyBorder="1" applyAlignment="1">
      <alignment/>
    </xf>
    <xf numFmtId="0" fontId="30" fillId="0" borderId="21" xfId="0" applyFont="1" applyBorder="1" applyAlignment="1">
      <alignment/>
    </xf>
    <xf numFmtId="0" fontId="30" fillId="0" borderId="18" xfId="0" applyFont="1" applyBorder="1" applyAlignment="1">
      <alignment/>
    </xf>
    <xf numFmtId="0" fontId="30" fillId="0" borderId="22" xfId="0" applyFont="1" applyBorder="1" applyAlignment="1">
      <alignment/>
    </xf>
    <xf numFmtId="0" fontId="30" fillId="0" borderId="12" xfId="0" applyFont="1" applyBorder="1" applyAlignment="1">
      <alignment/>
    </xf>
    <xf numFmtId="167" fontId="35" fillId="6" borderId="20" xfId="0" applyNumberFormat="1" applyFont="1" applyFill="1" applyBorder="1" applyAlignment="1">
      <alignment horizontal="left" vertical="center"/>
    </xf>
    <xf numFmtId="0" fontId="30" fillId="6" borderId="20" xfId="0" applyFont="1" applyFill="1" applyBorder="1" applyAlignment="1">
      <alignment/>
    </xf>
    <xf numFmtId="164" fontId="22" fillId="6" borderId="20" xfId="42" applyFont="1" applyFill="1" applyBorder="1" applyAlignment="1" applyProtection="1">
      <alignment/>
      <protection/>
    </xf>
    <xf numFmtId="164" fontId="23" fillId="6" borderId="20" xfId="42" applyFont="1" applyFill="1" applyBorder="1" applyAlignment="1" applyProtection="1">
      <alignment/>
      <protection/>
    </xf>
    <xf numFmtId="0" fontId="62" fillId="0" borderId="20" xfId="0" applyFont="1" applyBorder="1" applyAlignment="1">
      <alignment/>
    </xf>
    <xf numFmtId="0" fontId="30" fillId="0" borderId="20" xfId="0" applyFont="1" applyBorder="1" applyAlignment="1">
      <alignment/>
    </xf>
    <xf numFmtId="0" fontId="30" fillId="0" borderId="20" xfId="0" applyFont="1" applyBorder="1" applyAlignment="1">
      <alignment horizontal="center"/>
    </xf>
    <xf numFmtId="173" fontId="30" fillId="0" borderId="20" xfId="0" applyNumberFormat="1" applyFont="1" applyBorder="1" applyAlignment="1">
      <alignment/>
    </xf>
    <xf numFmtId="0" fontId="28" fillId="0" borderId="20" xfId="0" applyFont="1" applyBorder="1" applyAlignment="1">
      <alignment/>
    </xf>
    <xf numFmtId="0" fontId="30" fillId="4" borderId="0" xfId="0" applyFont="1" applyFill="1" applyBorder="1" applyAlignment="1">
      <alignment/>
    </xf>
    <xf numFmtId="173" fontId="23" fillId="0" borderId="0" xfId="0" applyNumberFormat="1" applyFont="1" applyFill="1" applyBorder="1" applyAlignment="1">
      <alignment/>
    </xf>
    <xf numFmtId="10" fontId="0" fillId="0" borderId="0" xfId="0" applyNumberFormat="1" applyAlignment="1">
      <alignment horizontal="center"/>
    </xf>
    <xf numFmtId="0" fontId="21" fillId="0" borderId="0" xfId="0" applyNumberFormat="1" applyFont="1" applyAlignment="1">
      <alignment horizontal="center"/>
    </xf>
    <xf numFmtId="10" fontId="21" fillId="0" borderId="0" xfId="0" applyNumberFormat="1" applyFont="1" applyAlignment="1">
      <alignment horizontal="center"/>
    </xf>
    <xf numFmtId="10" fontId="23" fillId="0" borderId="0" xfId="0" applyNumberFormat="1" applyFont="1" applyAlignment="1">
      <alignment horizontal="center"/>
    </xf>
    <xf numFmtId="0" fontId="22" fillId="0" borderId="13" xfId="0" applyFont="1" applyBorder="1" applyAlignment="1">
      <alignment/>
    </xf>
    <xf numFmtId="0" fontId="22" fillId="0" borderId="12" xfId="0" applyFont="1" applyBorder="1" applyAlignment="1">
      <alignment/>
    </xf>
    <xf numFmtId="10" fontId="22" fillId="0" borderId="13" xfId="0" applyNumberFormat="1" applyFont="1" applyBorder="1" applyAlignment="1">
      <alignment horizontal="center"/>
    </xf>
    <xf numFmtId="0" fontId="22" fillId="20" borderId="13" xfId="0" applyFont="1" applyFill="1" applyBorder="1" applyAlignment="1">
      <alignment/>
    </xf>
    <xf numFmtId="0" fontId="22" fillId="20" borderId="12" xfId="0" applyFont="1" applyFill="1" applyBorder="1" applyAlignment="1">
      <alignment/>
    </xf>
    <xf numFmtId="10" fontId="22" fillId="20" borderId="20" xfId="0" applyNumberFormat="1" applyFont="1" applyFill="1" applyBorder="1" applyAlignment="1">
      <alignment horizontal="center"/>
    </xf>
    <xf numFmtId="0" fontId="21" fillId="0" borderId="0" xfId="0" applyFont="1" applyFill="1" applyAlignment="1">
      <alignment horizontal="center"/>
    </xf>
    <xf numFmtId="0" fontId="22" fillId="20" borderId="20" xfId="0" applyFont="1" applyFill="1" applyBorder="1" applyAlignment="1">
      <alignment horizontal="center" vertical="center"/>
    </xf>
    <xf numFmtId="10" fontId="22" fillId="20" borderId="20" xfId="0" applyNumberFormat="1" applyFont="1" applyFill="1" applyBorder="1" applyAlignment="1">
      <alignment horizontal="center" wrapText="1"/>
    </xf>
    <xf numFmtId="0" fontId="22" fillId="0" borderId="12" xfId="0" applyFont="1" applyFill="1" applyBorder="1" applyAlignment="1">
      <alignment horizontal="center" vertical="center" wrapText="1"/>
    </xf>
    <xf numFmtId="0" fontId="22" fillId="0" borderId="20" xfId="0" applyFont="1" applyFill="1" applyBorder="1" applyAlignment="1">
      <alignment horizontal="center" vertical="center"/>
    </xf>
    <xf numFmtId="10" fontId="22" fillId="0" borderId="20" xfId="0" applyNumberFormat="1" applyFont="1" applyFill="1" applyBorder="1" applyAlignment="1">
      <alignment horizontal="center" wrapText="1"/>
    </xf>
    <xf numFmtId="10" fontId="23" fillId="0" borderId="20" xfId="0" applyNumberFormat="1" applyFont="1" applyFill="1" applyBorder="1" applyAlignment="1">
      <alignment horizontal="center"/>
    </xf>
    <xf numFmtId="10" fontId="23" fillId="20" borderId="20" xfId="0" applyNumberFormat="1" applyFont="1" applyFill="1" applyBorder="1" applyAlignment="1">
      <alignment horizontal="center"/>
    </xf>
    <xf numFmtId="0" fontId="23" fillId="0" borderId="20" xfId="0" applyFont="1" applyBorder="1" applyAlignment="1">
      <alignment horizontal="center"/>
    </xf>
    <xf numFmtId="0" fontId="23" fillId="0" borderId="13" xfId="0" applyFont="1" applyFill="1" applyBorder="1" applyAlignment="1">
      <alignment/>
    </xf>
    <xf numFmtId="0" fontId="23" fillId="0" borderId="13" xfId="0" applyFont="1" applyBorder="1" applyAlignment="1">
      <alignment/>
    </xf>
    <xf numFmtId="0" fontId="23" fillId="0" borderId="12" xfId="0" applyFont="1" applyBorder="1" applyAlignment="1">
      <alignment/>
    </xf>
    <xf numFmtId="0" fontId="23" fillId="0" borderId="12" xfId="0" applyFont="1" applyBorder="1" applyAlignment="1">
      <alignment wrapText="1"/>
    </xf>
    <xf numFmtId="0" fontId="36" fillId="0" borderId="20" xfId="0" applyFont="1" applyBorder="1" applyAlignment="1">
      <alignment horizontal="center"/>
    </xf>
    <xf numFmtId="0" fontId="56" fillId="0" borderId="20" xfId="0" applyFont="1" applyFill="1" applyBorder="1" applyAlignment="1">
      <alignment horizontal="center"/>
    </xf>
    <xf numFmtId="164" fontId="22" fillId="0" borderId="20" xfId="42" applyNumberFormat="1" applyFont="1" applyFill="1" applyBorder="1" applyAlignment="1" applyProtection="1">
      <alignment/>
      <protection/>
    </xf>
    <xf numFmtId="164" fontId="37" fillId="20" borderId="20" xfId="42" applyNumberFormat="1" applyFont="1" applyFill="1" applyBorder="1" applyAlignment="1" applyProtection="1">
      <alignment/>
      <protection/>
    </xf>
    <xf numFmtId="0" fontId="37" fillId="0" borderId="12" xfId="0" applyFont="1" applyFill="1" applyBorder="1" applyAlignment="1">
      <alignment/>
    </xf>
    <xf numFmtId="0" fontId="22" fillId="0" borderId="13" xfId="0" applyFont="1" applyFill="1" applyBorder="1" applyAlignment="1">
      <alignment/>
    </xf>
    <xf numFmtId="0" fontId="36" fillId="0" borderId="20" xfId="0" applyFont="1" applyFill="1" applyBorder="1" applyAlignment="1">
      <alignment horizontal="center"/>
    </xf>
    <xf numFmtId="0" fontId="37" fillId="0" borderId="12" xfId="0" applyFont="1" applyBorder="1" applyAlignment="1">
      <alignment/>
    </xf>
    <xf numFmtId="0" fontId="37" fillId="0" borderId="11" xfId="0" applyFont="1" applyFill="1" applyBorder="1" applyAlignment="1">
      <alignment/>
    </xf>
    <xf numFmtId="0" fontId="0" fillId="0" borderId="20" xfId="0" applyFont="1" applyBorder="1" applyAlignment="1">
      <alignment/>
    </xf>
    <xf numFmtId="0" fontId="42" fillId="0" borderId="13" xfId="0" applyFont="1" applyBorder="1" applyAlignment="1">
      <alignment/>
    </xf>
    <xf numFmtId="0" fontId="42" fillId="0" borderId="13" xfId="0" applyFont="1" applyFill="1" applyBorder="1" applyAlignment="1">
      <alignment/>
    </xf>
    <xf numFmtId="0" fontId="42" fillId="0" borderId="16" xfId="0" applyFont="1" applyBorder="1" applyAlignment="1">
      <alignment/>
    </xf>
    <xf numFmtId="0" fontId="42" fillId="0" borderId="13" xfId="0" applyFont="1" applyFill="1" applyBorder="1" applyAlignment="1">
      <alignment/>
    </xf>
    <xf numFmtId="0" fontId="21" fillId="0" borderId="20" xfId="0" applyFont="1" applyBorder="1" applyAlignment="1">
      <alignment horizontal="center"/>
    </xf>
    <xf numFmtId="0" fontId="37" fillId="0" borderId="13" xfId="0" applyFont="1" applyBorder="1" applyAlignment="1">
      <alignment/>
    </xf>
    <xf numFmtId="0" fontId="22" fillId="24" borderId="20" xfId="0" applyFont="1" applyFill="1" applyBorder="1" applyAlignment="1">
      <alignment/>
    </xf>
    <xf numFmtId="0" fontId="22" fillId="24" borderId="12" xfId="0" applyFont="1" applyFill="1" applyBorder="1" applyAlignment="1">
      <alignment/>
    </xf>
    <xf numFmtId="0" fontId="23" fillId="24" borderId="12" xfId="0" applyFont="1" applyFill="1" applyBorder="1" applyAlignment="1">
      <alignment/>
    </xf>
    <xf numFmtId="0" fontId="21" fillId="0" borderId="18" xfId="0" applyFont="1" applyBorder="1" applyAlignment="1">
      <alignment horizontal="center"/>
    </xf>
    <xf numFmtId="0" fontId="0" fillId="0" borderId="19" xfId="0" applyBorder="1" applyAlignment="1">
      <alignment/>
    </xf>
    <xf numFmtId="0" fontId="19" fillId="0" borderId="12" xfId="0" applyFont="1" applyFill="1" applyBorder="1" applyAlignment="1">
      <alignment/>
    </xf>
    <xf numFmtId="0" fontId="28" fillId="0" borderId="13" xfId="0" applyFont="1" applyBorder="1" applyAlignment="1">
      <alignment/>
    </xf>
    <xf numFmtId="0" fontId="28" fillId="0" borderId="12" xfId="0" applyFont="1" applyBorder="1" applyAlignment="1">
      <alignment/>
    </xf>
    <xf numFmtId="164" fontId="51" fillId="0" borderId="20" xfId="0" applyNumberFormat="1" applyFont="1" applyFill="1" applyBorder="1" applyAlignment="1">
      <alignment/>
    </xf>
    <xf numFmtId="164" fontId="22" fillId="0" borderId="20" xfId="0" applyNumberFormat="1" applyFont="1" applyFill="1" applyBorder="1" applyAlignment="1">
      <alignment/>
    </xf>
    <xf numFmtId="164" fontId="22" fillId="0" borderId="25" xfId="0" applyNumberFormat="1" applyFont="1" applyFill="1" applyBorder="1" applyAlignment="1">
      <alignment/>
    </xf>
    <xf numFmtId="164" fontId="23" fillId="0" borderId="25" xfId="0" applyNumberFormat="1" applyFont="1" applyFill="1" applyBorder="1" applyAlignment="1">
      <alignment/>
    </xf>
    <xf numFmtId="164" fontId="42" fillId="20" borderId="25" xfId="42" applyNumberFormat="1" applyFont="1" applyFill="1" applyBorder="1" applyAlignment="1" applyProtection="1">
      <alignment/>
      <protection/>
    </xf>
    <xf numFmtId="164" fontId="23" fillId="20" borderId="25" xfId="0" applyNumberFormat="1" applyFont="1" applyFill="1" applyBorder="1" applyAlignment="1">
      <alignment/>
    </xf>
    <xf numFmtId="164" fontId="23" fillId="20" borderId="25" xfId="42" applyNumberFormat="1" applyFont="1" applyFill="1" applyBorder="1" applyAlignment="1" applyProtection="1">
      <alignment/>
      <protection/>
    </xf>
    <xf numFmtId="164" fontId="22" fillId="20" borderId="25" xfId="0" applyNumberFormat="1" applyFont="1" applyFill="1" applyBorder="1" applyAlignment="1">
      <alignment/>
    </xf>
    <xf numFmtId="10" fontId="23" fillId="20" borderId="25" xfId="0" applyNumberFormat="1" applyFont="1" applyFill="1" applyBorder="1" applyAlignment="1">
      <alignment horizontal="center"/>
    </xf>
    <xf numFmtId="0" fontId="63" fillId="0" borderId="0" xfId="0" applyFont="1" applyAlignment="1">
      <alignment horizontal="center"/>
    </xf>
    <xf numFmtId="10" fontId="23" fillId="0" borderId="0" xfId="0" applyNumberFormat="1" applyFont="1" applyBorder="1" applyAlignment="1">
      <alignment horizontal="center"/>
    </xf>
    <xf numFmtId="0" fontId="22" fillId="0" borderId="0" xfId="0" applyFont="1" applyFill="1" applyBorder="1" applyAlignment="1">
      <alignment horizontal="center" vertical="center"/>
    </xf>
    <xf numFmtId="10" fontId="0" fillId="0" borderId="0" xfId="0" applyNumberFormat="1" applyBorder="1" applyAlignment="1">
      <alignment horizontal="center"/>
    </xf>
    <xf numFmtId="0" fontId="22" fillId="0" borderId="14" xfId="0" applyFont="1" applyBorder="1" applyAlignment="1">
      <alignment horizontal="center" vertical="center" wrapText="1"/>
    </xf>
    <xf numFmtId="10" fontId="22" fillId="0" borderId="20" xfId="0" applyNumberFormat="1" applyFont="1" applyBorder="1" applyAlignment="1">
      <alignment horizontal="center" wrapText="1"/>
    </xf>
    <xf numFmtId="0" fontId="22" fillId="0" borderId="11" xfId="0" applyFont="1" applyBorder="1" applyAlignment="1">
      <alignment horizontal="center" vertical="center"/>
    </xf>
    <xf numFmtId="0" fontId="22" fillId="0" borderId="11" xfId="0" applyFont="1" applyBorder="1" applyAlignment="1">
      <alignment horizontal="center" vertical="center" wrapText="1"/>
    </xf>
    <xf numFmtId="0" fontId="24" fillId="0" borderId="22" xfId="0" applyFont="1" applyBorder="1" applyAlignment="1">
      <alignment horizontal="center" vertical="center" wrapText="1"/>
    </xf>
    <xf numFmtId="0" fontId="22" fillId="0" borderId="14" xfId="0" applyFont="1" applyBorder="1" applyAlignment="1">
      <alignment horizontal="center" vertical="center"/>
    </xf>
    <xf numFmtId="0" fontId="22" fillId="0" borderId="11" xfId="0" applyFont="1" applyBorder="1" applyAlignment="1">
      <alignment vertical="center" wrapText="1"/>
    </xf>
    <xf numFmtId="0" fontId="22" fillId="0" borderId="19" xfId="0" applyFont="1" applyBorder="1" applyAlignment="1">
      <alignment horizontal="center" vertical="center" wrapText="1"/>
    </xf>
    <xf numFmtId="165" fontId="23" fillId="20" borderId="20" xfId="0" applyNumberFormat="1" applyFont="1" applyFill="1" applyBorder="1" applyAlignment="1">
      <alignment/>
    </xf>
    <xf numFmtId="165" fontId="23" fillId="20" borderId="20" xfId="0" applyNumberFormat="1" applyFont="1" applyFill="1" applyBorder="1" applyAlignment="1">
      <alignment/>
    </xf>
    <xf numFmtId="165" fontId="22" fillId="20" borderId="20" xfId="0" applyNumberFormat="1" applyFont="1" applyFill="1" applyBorder="1" applyAlignment="1">
      <alignment/>
    </xf>
    <xf numFmtId="165" fontId="22" fillId="20" borderId="20" xfId="42" applyNumberFormat="1" applyFont="1" applyFill="1" applyBorder="1" applyAlignment="1" applyProtection="1">
      <alignment horizontal="center"/>
      <protection/>
    </xf>
    <xf numFmtId="165" fontId="22" fillId="20" borderId="20" xfId="0" applyNumberFormat="1" applyFont="1" applyFill="1" applyBorder="1" applyAlignment="1">
      <alignment/>
    </xf>
    <xf numFmtId="0" fontId="19" fillId="0" borderId="13" xfId="0" applyFont="1" applyBorder="1" applyAlignment="1">
      <alignment/>
    </xf>
    <xf numFmtId="0" fontId="19" fillId="0" borderId="13" xfId="0" applyFont="1" applyBorder="1" applyAlignment="1">
      <alignment horizontal="center" vertical="center"/>
    </xf>
    <xf numFmtId="0" fontId="28" fillId="20" borderId="13" xfId="0" applyFont="1" applyFill="1" applyBorder="1" applyAlignment="1">
      <alignment horizontal="center" vertical="center" wrapText="1"/>
    </xf>
    <xf numFmtId="0" fontId="19" fillId="20" borderId="20" xfId="0" applyFont="1" applyFill="1" applyBorder="1" applyAlignment="1">
      <alignment horizontal="center" wrapText="1"/>
    </xf>
    <xf numFmtId="0" fontId="23" fillId="20" borderId="20" xfId="0" applyFont="1" applyFill="1" applyBorder="1" applyAlignment="1">
      <alignment/>
    </xf>
    <xf numFmtId="165" fontId="37" fillId="20" borderId="20" xfId="0" applyNumberFormat="1" applyFont="1" applyFill="1" applyBorder="1" applyAlignment="1">
      <alignment/>
    </xf>
    <xf numFmtId="165" fontId="22" fillId="20" borderId="42" xfId="0" applyNumberFormat="1" applyFont="1" applyFill="1" applyBorder="1" applyAlignment="1">
      <alignment/>
    </xf>
    <xf numFmtId="0" fontId="64" fillId="0" borderId="0" xfId="0" applyFont="1" applyBorder="1" applyAlignment="1">
      <alignment/>
    </xf>
    <xf numFmtId="164" fontId="22" fillId="20" borderId="20" xfId="42" applyFont="1" applyFill="1" applyBorder="1" applyAlignment="1" applyProtection="1">
      <alignment horizontal="center" vertical="center" wrapText="1"/>
      <protection/>
    </xf>
    <xf numFmtId="0" fontId="22" fillId="0" borderId="0" xfId="0" applyFont="1" applyFill="1" applyBorder="1" applyAlignment="1">
      <alignment horizontal="center" wrapText="1"/>
    </xf>
    <xf numFmtId="164" fontId="0" fillId="0" borderId="25" xfId="42" applyFont="1" applyFill="1" applyBorder="1" applyAlignment="1" applyProtection="1">
      <alignment/>
      <protection/>
    </xf>
    <xf numFmtId="0" fontId="22" fillId="0" borderId="11" xfId="0" applyFont="1" applyFill="1" applyBorder="1" applyAlignment="1">
      <alignment vertical="center" wrapText="1"/>
    </xf>
    <xf numFmtId="164" fontId="30" fillId="0" borderId="20" xfId="42" applyFont="1" applyFill="1" applyBorder="1" applyAlignment="1" applyProtection="1">
      <alignment/>
      <protection/>
    </xf>
    <xf numFmtId="0" fontId="22" fillId="0" borderId="11" xfId="0" applyFont="1" applyBorder="1" applyAlignment="1">
      <alignment/>
    </xf>
    <xf numFmtId="164" fontId="0" fillId="0" borderId="20" xfId="42" applyFont="1" applyFill="1" applyBorder="1" applyAlignment="1" applyProtection="1">
      <alignment/>
      <protection/>
    </xf>
    <xf numFmtId="164" fontId="0" fillId="0" borderId="44" xfId="42" applyFont="1" applyFill="1" applyBorder="1" applyAlignment="1" applyProtection="1">
      <alignment/>
      <protection/>
    </xf>
    <xf numFmtId="164" fontId="0" fillId="20" borderId="20" xfId="42" applyFont="1" applyFill="1" applyBorder="1" applyAlignment="1" applyProtection="1">
      <alignment/>
      <protection/>
    </xf>
    <xf numFmtId="0" fontId="51" fillId="0" borderId="0" xfId="0" applyFont="1" applyAlignment="1">
      <alignment/>
    </xf>
    <xf numFmtId="0" fontId="22" fillId="0" borderId="19" xfId="0" applyFont="1" applyBorder="1" applyAlignment="1">
      <alignment/>
    </xf>
    <xf numFmtId="0" fontId="22" fillId="20" borderId="11" xfId="0" applyFont="1" applyFill="1" applyBorder="1" applyAlignment="1">
      <alignment horizontal="center"/>
    </xf>
    <xf numFmtId="164" fontId="22" fillId="20" borderId="20" xfId="42" applyFont="1" applyFill="1" applyBorder="1" applyAlignment="1" applyProtection="1">
      <alignment horizontal="center" vertical="center"/>
      <protection/>
    </xf>
    <xf numFmtId="0" fontId="23" fillId="0" borderId="20" xfId="0" applyFont="1" applyBorder="1" applyAlignment="1">
      <alignment horizontal="right"/>
    </xf>
    <xf numFmtId="0" fontId="22" fillId="0" borderId="45" xfId="0" applyFont="1" applyFill="1" applyBorder="1" applyAlignment="1">
      <alignment/>
    </xf>
    <xf numFmtId="165" fontId="22" fillId="0" borderId="0" xfId="0" applyNumberFormat="1" applyFont="1" applyFill="1" applyBorder="1" applyAlignment="1">
      <alignment/>
    </xf>
    <xf numFmtId="0" fontId="22" fillId="0" borderId="14" xfId="0" applyFont="1" applyFill="1" applyBorder="1" applyAlignment="1">
      <alignment horizontal="center" vertical="center" wrapText="1"/>
    </xf>
    <xf numFmtId="0" fontId="22" fillId="0" borderId="25" xfId="0" applyFont="1" applyFill="1" applyBorder="1" applyAlignment="1">
      <alignment horizontal="center" vertical="center" wrapText="1"/>
    </xf>
    <xf numFmtId="168" fontId="24" fillId="0" borderId="25" xfId="0" applyNumberFormat="1" applyFont="1" applyFill="1" applyBorder="1" applyAlignment="1">
      <alignment horizontal="center" vertical="center" wrapText="1"/>
    </xf>
    <xf numFmtId="164" fontId="22" fillId="0" borderId="46" xfId="42" applyFont="1" applyFill="1" applyBorder="1" applyAlignment="1" applyProtection="1">
      <alignment horizontal="center" vertical="center" wrapText="1"/>
      <protection/>
    </xf>
    <xf numFmtId="164" fontId="22" fillId="0" borderId="47" xfId="42" applyFont="1" applyFill="1" applyBorder="1" applyAlignment="1" applyProtection="1">
      <alignment horizontal="center" vertical="center" wrapText="1"/>
      <protection/>
    </xf>
    <xf numFmtId="164" fontId="22" fillId="0" borderId="33" xfId="42" applyFont="1" applyFill="1" applyBorder="1" applyAlignment="1" applyProtection="1">
      <alignment horizontal="center" vertical="center" wrapText="1"/>
      <protection/>
    </xf>
    <xf numFmtId="164" fontId="22" fillId="0" borderId="48" xfId="42" applyFont="1" applyFill="1" applyBorder="1" applyAlignment="1" applyProtection="1">
      <alignment horizontal="center" vertical="center" wrapText="1"/>
      <protection/>
    </xf>
    <xf numFmtId="164" fontId="22" fillId="0" borderId="49" xfId="42" applyFont="1" applyFill="1" applyBorder="1" applyAlignment="1" applyProtection="1">
      <alignment horizontal="center" vertical="center" wrapText="1"/>
      <protection/>
    </xf>
    <xf numFmtId="0" fontId="22" fillId="0" borderId="10" xfId="0" applyFont="1" applyFill="1" applyBorder="1" applyAlignment="1">
      <alignment horizontal="center"/>
    </xf>
    <xf numFmtId="0" fontId="22" fillId="0" borderId="10" xfId="0" applyFont="1" applyBorder="1" applyAlignment="1">
      <alignment horizontal="center"/>
    </xf>
    <xf numFmtId="164" fontId="22" fillId="0" borderId="50"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vertical="center"/>
      <protection/>
    </xf>
    <xf numFmtId="167" fontId="22" fillId="0" borderId="25" xfId="0" applyNumberFormat="1" applyFont="1" applyFill="1" applyBorder="1" applyAlignment="1">
      <alignment horizontal="center" vertical="center" wrapText="1"/>
    </xf>
    <xf numFmtId="0" fontId="22" fillId="0" borderId="20" xfId="0" applyFont="1" applyFill="1" applyBorder="1" applyAlignment="1">
      <alignment horizontal="center"/>
    </xf>
    <xf numFmtId="0" fontId="22" fillId="0" borderId="20" xfId="0" applyFont="1" applyBorder="1" applyAlignment="1">
      <alignment horizontal="center"/>
    </xf>
    <xf numFmtId="168" fontId="22" fillId="0" borderId="25" xfId="0" applyNumberFormat="1" applyFont="1" applyFill="1" applyBorder="1" applyAlignment="1">
      <alignment horizontal="center" vertical="center" wrapText="1"/>
    </xf>
    <xf numFmtId="0" fontId="22" fillId="0" borderId="20" xfId="0" applyFont="1" applyFill="1" applyBorder="1" applyAlignment="1">
      <alignment horizontal="center" vertical="center" wrapText="1"/>
    </xf>
    <xf numFmtId="164" fontId="22" fillId="25" borderId="20" xfId="42" applyNumberFormat="1" applyFont="1" applyFill="1" applyBorder="1" applyAlignment="1" applyProtection="1">
      <alignment/>
      <protection/>
    </xf>
    <xf numFmtId="0" fontId="0" fillId="0" borderId="20" xfId="0" applyFont="1" applyBorder="1" applyAlignment="1">
      <alignment wrapText="1"/>
    </xf>
    <xf numFmtId="0" fontId="0" fillId="0" borderId="13" xfId="0" applyFont="1" applyBorder="1" applyAlignment="1">
      <alignment vertical="top" wrapText="1"/>
    </xf>
    <xf numFmtId="0" fontId="0" fillId="0" borderId="19" xfId="0" applyFont="1" applyBorder="1" applyAlignment="1">
      <alignment horizontal="left" vertical="top" wrapText="1"/>
    </xf>
    <xf numFmtId="0" fontId="19" fillId="0" borderId="0" xfId="0" applyFont="1" applyBorder="1" applyAlignment="1">
      <alignment horizontal="left" wrapText="1"/>
    </xf>
    <xf numFmtId="0" fontId="19" fillId="0" borderId="20" xfId="0" applyFont="1" applyBorder="1" applyAlignment="1">
      <alignment horizontal="left" wrapText="1"/>
    </xf>
    <xf numFmtId="0" fontId="18" fillId="0" borderId="10" xfId="0" applyFont="1" applyBorder="1" applyAlignment="1">
      <alignment horizontal="center"/>
    </xf>
    <xf numFmtId="0" fontId="19" fillId="0" borderId="20" xfId="0" applyFont="1" applyBorder="1" applyAlignment="1">
      <alignment horizontal="center"/>
    </xf>
    <xf numFmtId="0" fontId="0" fillId="0" borderId="13" xfId="0" applyFont="1" applyBorder="1" applyAlignment="1">
      <alignment horizontal="left" vertical="top" wrapText="1"/>
    </xf>
    <xf numFmtId="0" fontId="19" fillId="0" borderId="0" xfId="0" applyFont="1" applyBorder="1" applyAlignment="1">
      <alignment horizontal="center"/>
    </xf>
    <xf numFmtId="0" fontId="19" fillId="0" borderId="0" xfId="0" applyFont="1" applyBorder="1" applyAlignment="1">
      <alignment vertical="center" wrapText="1"/>
    </xf>
    <xf numFmtId="164" fontId="0" fillId="20" borderId="20" xfId="0" applyNumberFormat="1" applyFill="1" applyBorder="1" applyAlignment="1" applyProtection="1">
      <alignment horizontal="center"/>
      <protection locked="0"/>
    </xf>
    <xf numFmtId="0" fontId="0" fillId="0" borderId="13" xfId="0" applyFont="1" applyBorder="1" applyAlignment="1">
      <alignment horizontal="left" wrapText="1"/>
    </xf>
    <xf numFmtId="0" fontId="19" fillId="0" borderId="11" xfId="0" applyFont="1" applyBorder="1" applyAlignment="1">
      <alignment horizontal="center"/>
    </xf>
    <xf numFmtId="0" fontId="23" fillId="0" borderId="15" xfId="0" applyFont="1" applyBorder="1" applyAlignment="1">
      <alignment horizontal="center"/>
    </xf>
    <xf numFmtId="0" fontId="19" fillId="20" borderId="20" xfId="0" applyFont="1" applyFill="1" applyBorder="1" applyAlignment="1">
      <alignment horizontal="center" vertical="center"/>
    </xf>
    <xf numFmtId="164" fontId="22" fillId="0" borderId="24" xfId="42" applyFont="1" applyFill="1" applyBorder="1" applyAlignment="1" applyProtection="1">
      <alignment horizontal="center" vertical="center" wrapText="1"/>
      <protection/>
    </xf>
    <xf numFmtId="164" fontId="22" fillId="0" borderId="23"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vertical="center" wrapText="1"/>
      <protection/>
    </xf>
    <xf numFmtId="164" fontId="22" fillId="0" borderId="19" xfId="42" applyFont="1" applyFill="1" applyBorder="1" applyAlignment="1" applyProtection="1">
      <alignment horizontal="center" vertical="center" wrapText="1"/>
      <protection/>
    </xf>
    <xf numFmtId="164" fontId="22" fillId="0" borderId="22" xfId="42" applyFont="1" applyFill="1" applyBorder="1" applyAlignment="1" applyProtection="1">
      <alignment horizontal="center" vertical="center" wrapText="1"/>
      <protection/>
    </xf>
    <xf numFmtId="164" fontId="22" fillId="0" borderId="10" xfId="42" applyFont="1" applyFill="1" applyBorder="1" applyAlignment="1" applyProtection="1">
      <alignment horizontal="center" vertical="center"/>
      <protection/>
    </xf>
    <xf numFmtId="164" fontId="22" fillId="0" borderId="17" xfId="42" applyFont="1" applyFill="1" applyBorder="1" applyAlignment="1" applyProtection="1">
      <alignment horizontal="center" vertical="center" wrapText="1"/>
      <protection/>
    </xf>
    <xf numFmtId="164" fontId="22" fillId="0" borderId="51" xfId="42" applyFont="1" applyFill="1" applyBorder="1" applyAlignment="1" applyProtection="1">
      <alignment horizontal="center" vertical="center" wrapText="1"/>
      <protection/>
    </xf>
    <xf numFmtId="164" fontId="22" fillId="0" borderId="52" xfId="42" applyFont="1" applyFill="1" applyBorder="1" applyAlignment="1" applyProtection="1">
      <alignment horizontal="center" vertical="center" wrapText="1"/>
      <protection/>
    </xf>
    <xf numFmtId="167" fontId="39" fillId="0" borderId="20" xfId="0" applyNumberFormat="1" applyFont="1" applyFill="1" applyBorder="1" applyAlignment="1">
      <alignment horizontal="center" vertical="center"/>
    </xf>
    <xf numFmtId="164" fontId="20" fillId="4" borderId="25" xfId="42" applyFont="1" applyFill="1" applyBorder="1" applyAlignment="1" applyProtection="1">
      <alignment horizontal="center"/>
      <protection/>
    </xf>
    <xf numFmtId="164" fontId="20" fillId="4" borderId="12" xfId="42" applyFont="1" applyFill="1" applyBorder="1" applyAlignment="1" applyProtection="1">
      <alignment horizontal="center"/>
      <protection/>
    </xf>
    <xf numFmtId="164" fontId="20" fillId="4" borderId="13" xfId="42" applyFont="1" applyFill="1" applyBorder="1" applyAlignment="1" applyProtection="1">
      <alignment horizontal="center"/>
      <protection/>
    </xf>
    <xf numFmtId="0" fontId="23" fillId="0" borderId="15" xfId="0" applyFont="1" applyFill="1" applyBorder="1" applyAlignment="1">
      <alignment horizontal="center"/>
    </xf>
    <xf numFmtId="0" fontId="48" fillId="0" borderId="47" xfId="0" applyFont="1" applyBorder="1" applyAlignment="1">
      <alignment horizontal="center"/>
    </xf>
    <xf numFmtId="164" fontId="19" fillId="0" borderId="20" xfId="0" applyNumberFormat="1" applyFont="1" applyFill="1" applyBorder="1" applyAlignment="1">
      <alignment horizontal="center"/>
    </xf>
    <xf numFmtId="164" fontId="19" fillId="0" borderId="11" xfId="0" applyNumberFormat="1" applyFont="1" applyFill="1" applyBorder="1" applyAlignment="1">
      <alignment horizontal="center"/>
    </xf>
    <xf numFmtId="164" fontId="0" fillId="0" borderId="20" xfId="0" applyNumberFormat="1" applyFill="1" applyBorder="1" applyAlignment="1">
      <alignment horizontal="center"/>
    </xf>
    <xf numFmtId="0" fontId="48" fillId="0" borderId="23" xfId="0" applyFont="1" applyBorder="1" applyAlignment="1">
      <alignment horizontal="center"/>
    </xf>
    <xf numFmtId="0" fontId="40" fillId="0" borderId="36" xfId="0" applyFont="1" applyBorder="1" applyAlignment="1">
      <alignment horizontal="center"/>
    </xf>
    <xf numFmtId="0" fontId="40" fillId="0" borderId="31" xfId="0" applyFont="1" applyBorder="1" applyAlignment="1">
      <alignment horizontal="center"/>
    </xf>
    <xf numFmtId="0" fontId="40" fillId="0" borderId="29" xfId="0" applyFont="1" applyFill="1" applyBorder="1" applyAlignment="1">
      <alignment horizontal="center"/>
    </xf>
    <xf numFmtId="0" fontId="40" fillId="0" borderId="10" xfId="0" applyFont="1" applyBorder="1" applyAlignment="1">
      <alignment horizontal="center"/>
    </xf>
    <xf numFmtId="0" fontId="40" fillId="0" borderId="10" xfId="0" applyFont="1" applyFill="1" applyBorder="1" applyAlignment="1">
      <alignment horizontal="center"/>
    </xf>
    <xf numFmtId="0" fontId="19" fillId="0" borderId="20" xfId="0" applyFont="1" applyFill="1" applyBorder="1" applyAlignment="1">
      <alignment horizontal="left"/>
    </xf>
    <xf numFmtId="164" fontId="22" fillId="0" borderId="25" xfId="42" applyFont="1" applyFill="1" applyBorder="1" applyAlignment="1" applyProtection="1">
      <alignment horizontal="center" vertical="center" wrapText="1"/>
      <protection/>
    </xf>
    <xf numFmtId="164" fontId="35" fillId="6" borderId="25" xfId="42" applyFont="1" applyFill="1" applyBorder="1" applyAlignment="1" applyProtection="1">
      <alignment horizontal="center" vertical="center" wrapText="1"/>
      <protection/>
    </xf>
    <xf numFmtId="167" fontId="22" fillId="8" borderId="20" xfId="0" applyNumberFormat="1" applyFont="1" applyFill="1" applyBorder="1" applyAlignment="1">
      <alignment horizontal="left" vertical="center" wrapText="1"/>
    </xf>
    <xf numFmtId="167" fontId="51" fillId="24" borderId="53" xfId="0" applyNumberFormat="1" applyFont="1" applyFill="1" applyBorder="1" applyAlignment="1">
      <alignment horizontal="left" vertical="center" wrapText="1"/>
    </xf>
    <xf numFmtId="164" fontId="22" fillId="8" borderId="20" xfId="42" applyFont="1" applyFill="1" applyBorder="1" applyAlignment="1" applyProtection="1">
      <alignment horizontal="center"/>
      <protection/>
    </xf>
    <xf numFmtId="164" fontId="22" fillId="0" borderId="25" xfId="42" applyFont="1" applyFill="1" applyBorder="1" applyAlignment="1" applyProtection="1">
      <alignment horizontal="center" vertical="center"/>
      <protection/>
    </xf>
    <xf numFmtId="164" fontId="22" fillId="4" borderId="11" xfId="42" applyFont="1" applyFill="1" applyBorder="1" applyAlignment="1" applyProtection="1">
      <alignment horizontal="center" vertical="center"/>
      <protection/>
    </xf>
    <xf numFmtId="0" fontId="22" fillId="0" borderId="20" xfId="0" applyFont="1" applyFill="1" applyBorder="1" applyAlignment="1">
      <alignment horizontal="left"/>
    </xf>
    <xf numFmtId="164" fontId="22" fillId="0" borderId="44" xfId="42" applyFont="1" applyFill="1" applyBorder="1" applyAlignment="1" applyProtection="1">
      <alignment horizontal="center" vertical="center" wrapText="1"/>
      <protection/>
    </xf>
    <xf numFmtId="164" fontId="22" fillId="0" borderId="42" xfId="42" applyFont="1" applyFill="1" applyBorder="1" applyAlignment="1" applyProtection="1">
      <alignment horizontal="center" vertical="center" wrapText="1"/>
      <protection/>
    </xf>
    <xf numFmtId="164" fontId="22" fillId="0" borderId="54" xfId="42" applyFont="1" applyFill="1" applyBorder="1" applyAlignment="1" applyProtection="1">
      <alignment horizontal="center" vertical="center" wrapText="1"/>
      <protection/>
    </xf>
    <xf numFmtId="164" fontId="22" fillId="0" borderId="55" xfId="42" applyFont="1" applyFill="1" applyBorder="1" applyAlignment="1" applyProtection="1">
      <alignment horizontal="center" vertical="center" wrapText="1"/>
      <protection/>
    </xf>
    <xf numFmtId="164" fontId="22" fillId="0" borderId="20" xfId="42" applyFont="1" applyFill="1" applyBorder="1" applyAlignment="1" applyProtection="1">
      <alignment horizontal="center"/>
      <protection/>
    </xf>
    <xf numFmtId="164" fontId="22" fillId="0" borderId="42" xfId="42" applyFont="1" applyFill="1" applyBorder="1" applyAlignment="1" applyProtection="1">
      <alignment horizontal="center" vertical="center"/>
      <protection/>
    </xf>
    <xf numFmtId="164" fontId="51" fillId="4" borderId="20" xfId="42" applyFont="1" applyFill="1" applyBorder="1" applyAlignment="1" applyProtection="1">
      <alignment horizontal="center"/>
      <protection/>
    </xf>
    <xf numFmtId="164" fontId="22" fillId="8" borderId="11" xfId="42" applyFont="1" applyFill="1" applyBorder="1" applyAlignment="1" applyProtection="1">
      <alignment horizontal="center"/>
      <protection/>
    </xf>
    <xf numFmtId="164" fontId="51" fillId="0" borderId="12" xfId="42" applyFont="1" applyFill="1" applyBorder="1" applyAlignment="1" applyProtection="1">
      <alignment horizontal="center"/>
      <protection/>
    </xf>
    <xf numFmtId="164" fontId="22" fillId="3" borderId="20" xfId="42" applyFont="1" applyFill="1" applyBorder="1" applyAlignment="1" applyProtection="1">
      <alignment horizontal="center"/>
      <protection/>
    </xf>
    <xf numFmtId="164" fontId="51" fillId="8" borderId="13" xfId="42" applyFont="1" applyFill="1" applyBorder="1" applyAlignment="1" applyProtection="1">
      <alignment horizontal="center"/>
      <protection/>
    </xf>
    <xf numFmtId="164" fontId="51" fillId="7" borderId="14" xfId="42" applyFont="1" applyFill="1" applyBorder="1" applyAlignment="1" applyProtection="1">
      <alignment horizontal="center"/>
      <protection/>
    </xf>
    <xf numFmtId="164" fontId="22" fillId="7" borderId="20" xfId="42" applyFont="1" applyFill="1" applyBorder="1" applyAlignment="1" applyProtection="1">
      <alignment horizontal="center"/>
      <protection/>
    </xf>
    <xf numFmtId="167" fontId="22" fillId="0" borderId="42" xfId="0" applyNumberFormat="1" applyFont="1" applyFill="1" applyBorder="1" applyAlignment="1">
      <alignment horizontal="center" vertical="center" wrapText="1"/>
    </xf>
    <xf numFmtId="168" fontId="22" fillId="0" borderId="42" xfId="0" applyNumberFormat="1" applyFont="1" applyFill="1" applyBorder="1" applyAlignment="1">
      <alignment horizontal="center" vertical="center" wrapText="1"/>
    </xf>
    <xf numFmtId="0" fontId="22" fillId="0" borderId="42" xfId="0" applyFont="1" applyFill="1" applyBorder="1" applyAlignment="1">
      <alignment horizontal="center" vertical="center" wrapText="1"/>
    </xf>
    <xf numFmtId="164" fontId="22" fillId="22" borderId="11" xfId="42" applyFont="1" applyFill="1" applyBorder="1" applyAlignment="1" applyProtection="1">
      <alignment horizontal="center"/>
      <protection/>
    </xf>
    <xf numFmtId="164" fontId="22" fillId="0" borderId="56" xfId="42" applyFont="1" applyFill="1" applyBorder="1" applyAlignment="1" applyProtection="1">
      <alignment horizontal="center" vertical="center" wrapText="1"/>
      <protection/>
    </xf>
    <xf numFmtId="164" fontId="22" fillId="0" borderId="21" xfId="42" applyFont="1" applyFill="1" applyBorder="1" applyAlignment="1" applyProtection="1">
      <alignment horizontal="center" vertical="center" wrapText="1"/>
      <protection/>
    </xf>
    <xf numFmtId="0" fontId="42" fillId="0" borderId="20" xfId="0" applyFont="1" applyFill="1" applyBorder="1" applyAlignment="1">
      <alignment horizontal="left"/>
    </xf>
    <xf numFmtId="164" fontId="22" fillId="0" borderId="12" xfId="42" applyFont="1" applyFill="1" applyBorder="1" applyAlignment="1" applyProtection="1">
      <alignment horizontal="center"/>
      <protection/>
    </xf>
    <xf numFmtId="164" fontId="22" fillId="6" borderId="20" xfId="42" applyFont="1" applyFill="1" applyBorder="1" applyAlignment="1" applyProtection="1">
      <alignment horizontal="center"/>
      <protection/>
    </xf>
    <xf numFmtId="164" fontId="51" fillId="7" borderId="20" xfId="42" applyFont="1" applyFill="1" applyBorder="1" applyAlignment="1" applyProtection="1">
      <alignment horizontal="center"/>
      <protection/>
    </xf>
    <xf numFmtId="0" fontId="18" fillId="0" borderId="0" xfId="0" applyFont="1" applyBorder="1" applyAlignment="1">
      <alignment horizontal="center"/>
    </xf>
    <xf numFmtId="0" fontId="18" fillId="0" borderId="23" xfId="0" applyFont="1" applyBorder="1" applyAlignment="1">
      <alignment horizontal="center"/>
    </xf>
    <xf numFmtId="0" fontId="18" fillId="0" borderId="20" xfId="0" applyFont="1" applyBorder="1" applyAlignment="1">
      <alignment horizontal="center"/>
    </xf>
    <xf numFmtId="164" fontId="0" fillId="0" borderId="24" xfId="42" applyFont="1" applyFill="1" applyBorder="1" applyAlignment="1" applyProtection="1">
      <alignment horizontal="center"/>
      <protection/>
    </xf>
    <xf numFmtId="164" fontId="19" fillId="0" borderId="25" xfId="42" applyFont="1" applyFill="1" applyBorder="1" applyAlignment="1" applyProtection="1">
      <alignment horizontal="center"/>
      <protection/>
    </xf>
    <xf numFmtId="164" fontId="0" fillId="0" borderId="22" xfId="42" applyFont="1" applyFill="1" applyBorder="1" applyAlignment="1" applyProtection="1">
      <alignment horizontal="center"/>
      <protection/>
    </xf>
    <xf numFmtId="164" fontId="0" fillId="0" borderId="19" xfId="42" applyFont="1" applyFill="1" applyBorder="1" applyAlignment="1" applyProtection="1">
      <alignment horizontal="center"/>
      <protection/>
    </xf>
    <xf numFmtId="0" fontId="0" fillId="0" borderId="22" xfId="42" applyNumberFormat="1" applyFont="1" applyFill="1" applyBorder="1" applyAlignment="1" applyProtection="1">
      <alignment horizontal="center"/>
      <protection/>
    </xf>
    <xf numFmtId="164" fontId="19" fillId="0" borderId="24" xfId="42" applyFont="1" applyFill="1" applyBorder="1" applyAlignment="1" applyProtection="1">
      <alignment horizontal="center"/>
      <protection/>
    </xf>
    <xf numFmtId="0" fontId="19" fillId="0" borderId="25" xfId="0" applyFont="1" applyBorder="1" applyAlignment="1">
      <alignment horizontal="center"/>
    </xf>
    <xf numFmtId="172" fontId="0" fillId="0" borderId="22" xfId="0" applyNumberFormat="1" applyBorder="1" applyAlignment="1">
      <alignment horizontal="center"/>
    </xf>
    <xf numFmtId="0" fontId="19" fillId="0" borderId="0" xfId="0" applyFont="1" applyFill="1" applyBorder="1" applyAlignment="1">
      <alignment horizontal="center"/>
    </xf>
    <xf numFmtId="0" fontId="30" fillId="0" borderId="23" xfId="0" applyFont="1" applyBorder="1" applyAlignment="1">
      <alignment horizontal="center"/>
    </xf>
    <xf numFmtId="0" fontId="28" fillId="0" borderId="20" xfId="0" applyFont="1" applyBorder="1" applyAlignment="1">
      <alignment horizontal="center" vertical="center" wrapText="1"/>
    </xf>
    <xf numFmtId="0" fontId="28" fillId="0" borderId="20" xfId="0" applyFont="1" applyBorder="1" applyAlignment="1">
      <alignment horizontal="center" wrapText="1"/>
    </xf>
    <xf numFmtId="0" fontId="19" fillId="0" borderId="24" xfId="0" applyFont="1" applyBorder="1" applyAlignment="1">
      <alignment horizontal="center"/>
    </xf>
    <xf numFmtId="0" fontId="28" fillId="0" borderId="24" xfId="0" applyFont="1" applyBorder="1" applyAlignment="1">
      <alignment horizontal="center"/>
    </xf>
    <xf numFmtId="0" fontId="19" fillId="0" borderId="23" xfId="0" applyFont="1" applyFill="1" applyBorder="1" applyAlignment="1">
      <alignment horizontal="center"/>
    </xf>
    <xf numFmtId="0" fontId="19" fillId="0" borderId="23" xfId="0" applyFont="1" applyBorder="1" applyAlignment="1">
      <alignment horizontal="center"/>
    </xf>
    <xf numFmtId="0" fontId="22" fillId="20" borderId="11" xfId="0" applyFont="1" applyFill="1" applyBorder="1" applyAlignment="1">
      <alignment horizontal="center" vertical="center" wrapText="1"/>
    </xf>
    <xf numFmtId="0" fontId="22" fillId="0" borderId="0" xfId="0" applyFont="1" applyBorder="1" applyAlignment="1">
      <alignment horizontal="center"/>
    </xf>
    <xf numFmtId="0" fontId="22" fillId="20" borderId="20" xfId="0" applyFont="1" applyFill="1" applyBorder="1" applyAlignment="1">
      <alignment horizontal="center"/>
    </xf>
    <xf numFmtId="0" fontId="23" fillId="0" borderId="0" xfId="0" applyFont="1" applyBorder="1" applyAlignment="1">
      <alignment horizontal="center"/>
    </xf>
    <xf numFmtId="0" fontId="22" fillId="0" borderId="20" xfId="0" applyFont="1" applyBorder="1" applyAlignment="1">
      <alignment horizontal="center" vertical="center" wrapText="1"/>
    </xf>
    <xf numFmtId="0" fontId="22" fillId="0" borderId="20" xfId="0" applyFont="1" applyBorder="1" applyAlignment="1">
      <alignment horizontal="center" vertical="center"/>
    </xf>
    <xf numFmtId="0" fontId="22" fillId="20" borderId="20" xfId="0" applyFont="1" applyFill="1" applyBorder="1" applyAlignment="1">
      <alignment horizontal="center" vertical="center" wrapText="1"/>
    </xf>
    <xf numFmtId="0" fontId="22" fillId="0" borderId="20" xfId="0" applyFont="1" applyFill="1" applyBorder="1" applyAlignment="1">
      <alignment horizontal="left" vertical="center" wrapText="1"/>
    </xf>
    <xf numFmtId="0" fontId="22" fillId="0" borderId="20" xfId="0" applyFont="1" applyBorder="1" applyAlignment="1">
      <alignment horizontal="left"/>
    </xf>
    <xf numFmtId="0" fontId="51"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12</xdr:row>
      <xdr:rowOff>133350</xdr:rowOff>
    </xdr:from>
    <xdr:to>
      <xdr:col>2</xdr:col>
      <xdr:colOff>228600</xdr:colOff>
      <xdr:row>13</xdr:row>
      <xdr:rowOff>152400</xdr:rowOff>
    </xdr:to>
    <xdr:sp>
      <xdr:nvSpPr>
        <xdr:cNvPr id="1" name="AutoShape 1"/>
        <xdr:cNvSpPr>
          <a:spLocks/>
        </xdr:cNvSpPr>
      </xdr:nvSpPr>
      <xdr:spPr>
        <a:xfrm>
          <a:off x="180975" y="2076450"/>
          <a:ext cx="209550" cy="180975"/>
        </a:xfrm>
        <a:prstGeom prst="star4">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19050</xdr:colOff>
      <xdr:row>17</xdr:row>
      <xdr:rowOff>0</xdr:rowOff>
    </xdr:from>
    <xdr:to>
      <xdr:col>2</xdr:col>
      <xdr:colOff>228600</xdr:colOff>
      <xdr:row>18</xdr:row>
      <xdr:rowOff>9525</xdr:rowOff>
    </xdr:to>
    <xdr:sp>
      <xdr:nvSpPr>
        <xdr:cNvPr id="2" name="AutoShape 2"/>
        <xdr:cNvSpPr>
          <a:spLocks/>
        </xdr:cNvSpPr>
      </xdr:nvSpPr>
      <xdr:spPr>
        <a:xfrm>
          <a:off x="180975" y="2752725"/>
          <a:ext cx="209550" cy="190500"/>
        </a:xfrm>
        <a:prstGeom prst="star4">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29"/>
  <sheetViews>
    <sheetView showGridLines="0" workbookViewId="0" topLeftCell="A4">
      <selection activeCell="F14" sqref="F14"/>
    </sheetView>
  </sheetViews>
  <sheetFormatPr defaultColWidth="9.140625" defaultRowHeight="12.75"/>
  <cols>
    <col min="1" max="1" width="2.421875" style="0" customWidth="1"/>
    <col min="2" max="2" width="25.7109375" style="0" customWidth="1"/>
    <col min="3" max="3" width="24.140625" style="0" customWidth="1"/>
    <col min="4" max="4" width="54.57421875" style="0" customWidth="1"/>
  </cols>
  <sheetData>
    <row r="1" spans="1:2" ht="15.75">
      <c r="A1" s="1" t="s">
        <v>0</v>
      </c>
      <c r="B1" s="2"/>
    </row>
    <row r="3" spans="1:4" ht="15.75">
      <c r="A3" s="694" t="s">
        <v>1</v>
      </c>
      <c r="B3" s="694"/>
      <c r="C3" s="3" t="s">
        <v>2</v>
      </c>
      <c r="D3" s="3" t="s">
        <v>3</v>
      </c>
    </row>
    <row r="4" spans="1:4" ht="12.75">
      <c r="A4" s="4"/>
      <c r="B4" s="5" t="s">
        <v>4</v>
      </c>
      <c r="C4" s="5"/>
      <c r="D4" s="6" t="s">
        <v>5</v>
      </c>
    </row>
    <row r="5" spans="1:4" ht="12.75">
      <c r="A5" s="4"/>
      <c r="B5" s="5" t="s">
        <v>6</v>
      </c>
      <c r="C5" s="5"/>
      <c r="D5" s="6" t="s">
        <v>7</v>
      </c>
    </row>
    <row r="6" spans="1:4" ht="12.75">
      <c r="A6" s="4"/>
      <c r="B6" s="5" t="s">
        <v>8</v>
      </c>
      <c r="C6" s="5"/>
      <c r="D6" s="6" t="s">
        <v>9</v>
      </c>
    </row>
    <row r="7" spans="1:4" ht="12.75">
      <c r="A7" s="7"/>
      <c r="B7" s="8" t="s">
        <v>10</v>
      </c>
      <c r="C7" s="8"/>
      <c r="D7" s="9" t="s">
        <v>11</v>
      </c>
    </row>
    <row r="8" spans="1:4" ht="12.75">
      <c r="A8" s="10"/>
      <c r="B8" s="11"/>
      <c r="C8" s="11"/>
      <c r="D8" s="12" t="s">
        <v>12</v>
      </c>
    </row>
    <row r="9" spans="1:4" ht="12.75">
      <c r="A9" s="695" t="s">
        <v>13</v>
      </c>
      <c r="B9" s="695"/>
      <c r="C9" s="695"/>
      <c r="D9" s="695"/>
    </row>
    <row r="10" spans="1:4" ht="13.5" customHeight="1">
      <c r="A10" s="7"/>
      <c r="B10" s="14" t="s">
        <v>14</v>
      </c>
      <c r="C10" s="15"/>
      <c r="D10" s="696" t="s">
        <v>15</v>
      </c>
    </row>
    <row r="11" spans="1:4" ht="12.75">
      <c r="A11" s="16"/>
      <c r="B11" s="17" t="s">
        <v>16</v>
      </c>
      <c r="C11" s="18">
        <v>0.35</v>
      </c>
      <c r="D11" s="696"/>
    </row>
    <row r="12" spans="1:4" ht="24" customHeight="1">
      <c r="A12" s="10"/>
      <c r="B12" s="11" t="s">
        <v>17</v>
      </c>
      <c r="C12" s="19">
        <v>0.5</v>
      </c>
      <c r="D12" s="696"/>
    </row>
    <row r="13" spans="1:4" ht="26.25" customHeight="1">
      <c r="A13" s="16"/>
      <c r="B13" s="20" t="s">
        <v>18</v>
      </c>
      <c r="C13" s="18"/>
      <c r="D13" s="696" t="s">
        <v>19</v>
      </c>
    </row>
    <row r="14" spans="1:4" ht="12.75" customHeight="1">
      <c r="A14" s="16"/>
      <c r="B14" s="17" t="s">
        <v>16</v>
      </c>
      <c r="C14" s="18">
        <v>0.4</v>
      </c>
      <c r="D14" s="696"/>
    </row>
    <row r="15" spans="1:4" ht="12.75" customHeight="1">
      <c r="A15" s="16"/>
      <c r="B15" s="17" t="s">
        <v>17</v>
      </c>
      <c r="C15" s="18">
        <v>0.5</v>
      </c>
      <c r="D15" s="696"/>
    </row>
    <row r="16" spans="1:4" ht="14.25" customHeight="1">
      <c r="A16" s="7"/>
      <c r="B16" s="21" t="s">
        <v>20</v>
      </c>
      <c r="C16" s="15"/>
      <c r="D16" s="690" t="s">
        <v>21</v>
      </c>
    </row>
    <row r="17" spans="1:4" ht="12.75">
      <c r="A17" s="10"/>
      <c r="B17" s="11" t="s">
        <v>16</v>
      </c>
      <c r="C17" s="19">
        <v>0.25</v>
      </c>
      <c r="D17" s="690"/>
    </row>
    <row r="18" spans="1:4" ht="14.25" customHeight="1">
      <c r="A18" s="16"/>
      <c r="B18" s="22" t="s">
        <v>22</v>
      </c>
      <c r="C18" s="23">
        <v>1</v>
      </c>
      <c r="D18" s="691" t="s">
        <v>23</v>
      </c>
    </row>
    <row r="19" spans="1:4" ht="14.25" customHeight="1">
      <c r="A19" s="16"/>
      <c r="B19" s="692" t="s">
        <v>24</v>
      </c>
      <c r="C19" s="24"/>
      <c r="D19" s="691"/>
    </row>
    <row r="20" spans="1:4" ht="25.5" customHeight="1">
      <c r="A20" s="16"/>
      <c r="B20" s="692"/>
      <c r="C20" s="23">
        <v>1</v>
      </c>
      <c r="D20" s="691"/>
    </row>
    <row r="21" spans="1:4" ht="51" customHeight="1">
      <c r="A21" s="693" t="s">
        <v>25</v>
      </c>
      <c r="B21" s="693"/>
      <c r="C21" s="693"/>
      <c r="D21" s="693"/>
    </row>
    <row r="22" spans="1:4" ht="14.25" customHeight="1">
      <c r="A22" s="7"/>
      <c r="B22" s="21" t="s">
        <v>26</v>
      </c>
      <c r="C22" s="8"/>
      <c r="D22" s="689" t="s">
        <v>27</v>
      </c>
    </row>
    <row r="23" spans="1:4" ht="12.75">
      <c r="A23" s="16"/>
      <c r="B23" s="17"/>
      <c r="C23" s="17"/>
      <c r="D23" s="689"/>
    </row>
    <row r="24" spans="1:4" ht="12.75">
      <c r="A24" s="10"/>
      <c r="B24" s="11"/>
      <c r="C24" s="11"/>
      <c r="D24" s="689"/>
    </row>
    <row r="25" spans="1:4" ht="12.75">
      <c r="A25" s="16"/>
      <c r="B25" s="20" t="s">
        <v>28</v>
      </c>
      <c r="C25" s="25"/>
      <c r="D25" s="26" t="s">
        <v>29</v>
      </c>
    </row>
    <row r="26" spans="1:4" ht="12.75">
      <c r="A26" s="16"/>
      <c r="B26" s="27" t="s">
        <v>30</v>
      </c>
      <c r="C26" s="28"/>
      <c r="D26" s="29" t="s">
        <v>29</v>
      </c>
    </row>
    <row r="27" spans="1:4" ht="11.25" customHeight="1">
      <c r="A27" s="7"/>
      <c r="B27" s="8"/>
      <c r="C27" s="8"/>
      <c r="D27" s="9"/>
    </row>
    <row r="28" spans="1:4" ht="12.75">
      <c r="A28" s="16"/>
      <c r="B28" s="30" t="s">
        <v>31</v>
      </c>
      <c r="C28" s="30"/>
      <c r="D28" s="31"/>
    </row>
    <row r="29" spans="1:4" ht="12.75">
      <c r="A29" s="10"/>
      <c r="B29" s="11"/>
      <c r="C29" s="11"/>
      <c r="D29" s="12"/>
    </row>
  </sheetData>
  <sheetProtection selectLockedCells="1" selectUnlockedCells="1"/>
  <mergeCells count="9">
    <mergeCell ref="A3:B3"/>
    <mergeCell ref="A9:D9"/>
    <mergeCell ref="D10:D12"/>
    <mergeCell ref="D13:D15"/>
    <mergeCell ref="D22:D24"/>
    <mergeCell ref="D16:D17"/>
    <mergeCell ref="D18:D20"/>
    <mergeCell ref="B19:B20"/>
    <mergeCell ref="A21:D21"/>
  </mergeCells>
  <printOptions/>
  <pageMargins left="0.75" right="0.75" top="1" bottom="1"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CB76"/>
  <sheetViews>
    <sheetView showGridLines="0" workbookViewId="0" topLeftCell="A3">
      <pane ySplit="7" topLeftCell="BM53" activePane="bottomLeft" state="frozen"/>
      <selection pane="topLeft" activeCell="A3" sqref="A3"/>
      <selection pane="bottomLeft" activeCell="AM83" sqref="AM83"/>
    </sheetView>
  </sheetViews>
  <sheetFormatPr defaultColWidth="9.140625" defaultRowHeight="12.75"/>
  <cols>
    <col min="1" max="1" width="7.7109375" style="224" customWidth="1"/>
    <col min="2" max="2" width="7.421875" style="223" customWidth="1"/>
    <col min="3" max="3" width="14.00390625" style="280" customWidth="1"/>
    <col min="4" max="76" width="15.28125" style="269" customWidth="1"/>
    <col min="77" max="77" width="10.57421875" style="116" customWidth="1"/>
    <col min="78" max="78" width="13.7109375" style="269" customWidth="1"/>
    <col min="79" max="16384" width="13.7109375" style="116" customWidth="1"/>
  </cols>
  <sheetData>
    <row r="1" spans="1:7" ht="15" customHeight="1">
      <c r="A1" s="411" t="s">
        <v>390</v>
      </c>
      <c r="D1" s="412"/>
      <c r="E1" s="412"/>
      <c r="F1" s="412"/>
      <c r="G1" s="412"/>
    </row>
    <row r="2" spans="1:7" ht="10.5" customHeight="1">
      <c r="A2" s="224" t="s">
        <v>849</v>
      </c>
      <c r="B2" s="224"/>
      <c r="D2" s="412"/>
      <c r="E2" s="412"/>
      <c r="F2" s="412"/>
      <c r="G2" s="412"/>
    </row>
    <row r="3" spans="1:79" ht="11.25">
      <c r="A3" s="224" t="s">
        <v>391</v>
      </c>
      <c r="D3" s="413"/>
      <c r="E3" s="413"/>
      <c r="F3" s="413"/>
      <c r="G3" s="414" t="s">
        <v>437</v>
      </c>
      <c r="H3" s="116"/>
      <c r="I3" s="116"/>
      <c r="J3" s="116"/>
      <c r="K3" s="116"/>
      <c r="L3" s="116"/>
      <c r="M3" s="116"/>
      <c r="N3" s="116"/>
      <c r="O3" s="116"/>
      <c r="P3" s="116"/>
      <c r="Q3" s="116"/>
      <c r="R3" s="116"/>
      <c r="S3" s="116"/>
      <c r="T3" s="116"/>
      <c r="U3" s="116"/>
      <c r="V3" s="116"/>
      <c r="W3" s="116"/>
      <c r="X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99"/>
      <c r="BZ3" s="415"/>
      <c r="CA3" s="416"/>
    </row>
    <row r="4" spans="1:79" ht="11.25">
      <c r="A4" s="224" t="s">
        <v>858</v>
      </c>
      <c r="D4" s="289"/>
      <c r="E4" s="289"/>
      <c r="F4" s="289"/>
      <c r="G4" s="289"/>
      <c r="BY4" s="99"/>
      <c r="BZ4" s="197"/>
      <c r="CA4" s="417"/>
    </row>
    <row r="5" spans="4:79" ht="10.5" customHeight="1">
      <c r="D5" s="289"/>
      <c r="E5" s="289"/>
      <c r="F5" s="289"/>
      <c r="G5" s="289"/>
      <c r="BY5" s="99"/>
      <c r="BZ5" s="197"/>
      <c r="CA5" s="417"/>
    </row>
    <row r="6" spans="4:79" ht="10.5" customHeight="1">
      <c r="D6" s="275"/>
      <c r="BY6" s="99"/>
      <c r="BZ6" s="197"/>
      <c r="CA6" s="416"/>
    </row>
    <row r="7" spans="1:79" s="98" customFormat="1" ht="16.5" customHeight="1">
      <c r="A7" s="750" t="s">
        <v>394</v>
      </c>
      <c r="B7" s="751" t="s">
        <v>395</v>
      </c>
      <c r="C7" s="752" t="s">
        <v>396</v>
      </c>
      <c r="D7" s="753" t="s">
        <v>439</v>
      </c>
      <c r="E7" s="753"/>
      <c r="F7" s="753"/>
      <c r="G7" s="753"/>
      <c r="H7" s="753"/>
      <c r="I7" s="753"/>
      <c r="J7" s="753"/>
      <c r="K7" s="753"/>
      <c r="L7" s="753"/>
      <c r="M7" s="753"/>
      <c r="N7" s="753"/>
      <c r="O7" s="753"/>
      <c r="P7" s="753"/>
      <c r="Q7" s="747" t="s">
        <v>440</v>
      </c>
      <c r="R7" s="747"/>
      <c r="S7" s="747"/>
      <c r="T7" s="747"/>
      <c r="U7" s="747"/>
      <c r="V7" s="747"/>
      <c r="W7" s="747"/>
      <c r="X7" s="747"/>
      <c r="Y7" s="747"/>
      <c r="Z7" s="747"/>
      <c r="AA7" s="747"/>
      <c r="AB7" s="747"/>
      <c r="AC7" s="747"/>
      <c r="AD7" s="747"/>
      <c r="AE7" s="747"/>
      <c r="AF7" s="748" t="s">
        <v>441</v>
      </c>
      <c r="AG7" s="748"/>
      <c r="AH7" s="748"/>
      <c r="AI7" s="748"/>
      <c r="AJ7" s="748"/>
      <c r="AK7" s="748"/>
      <c r="AL7" s="748"/>
      <c r="AM7" s="748"/>
      <c r="AN7" s="748"/>
      <c r="AO7" s="748"/>
      <c r="AP7" s="748"/>
      <c r="AQ7" s="748"/>
      <c r="AR7" s="748"/>
      <c r="AS7" s="748"/>
      <c r="AT7" s="748"/>
      <c r="AU7" s="748"/>
      <c r="AV7" s="745" t="s">
        <v>442</v>
      </c>
      <c r="AW7" s="745"/>
      <c r="AX7" s="745"/>
      <c r="AY7" s="745"/>
      <c r="AZ7" s="745"/>
      <c r="BA7" s="749" t="s">
        <v>443</v>
      </c>
      <c r="BB7" s="749"/>
      <c r="BC7" s="743" t="s">
        <v>444</v>
      </c>
      <c r="BD7" s="743"/>
      <c r="BE7" s="743"/>
      <c r="BF7" s="743"/>
      <c r="BG7" s="743"/>
      <c r="BH7" s="744" t="s">
        <v>445</v>
      </c>
      <c r="BI7" s="744"/>
      <c r="BJ7" s="744"/>
      <c r="BK7" s="744"/>
      <c r="BL7" s="744"/>
      <c r="BM7" s="744"/>
      <c r="BN7" s="744"/>
      <c r="BO7" s="744"/>
      <c r="BP7" s="745" t="s">
        <v>446</v>
      </c>
      <c r="BQ7" s="745"/>
      <c r="BR7" s="746" t="s">
        <v>447</v>
      </c>
      <c r="BS7" s="746"/>
      <c r="BT7" s="746"/>
      <c r="BU7" s="741" t="s">
        <v>448</v>
      </c>
      <c r="BV7" s="741"/>
      <c r="BW7" s="741"/>
      <c r="BX7" s="742" t="s">
        <v>377</v>
      </c>
      <c r="BY7" s="99"/>
      <c r="BZ7" s="197"/>
      <c r="CA7" s="417"/>
    </row>
    <row r="8" spans="1:79" s="98" customFormat="1" ht="12.75" customHeight="1">
      <c r="A8" s="750"/>
      <c r="B8" s="751"/>
      <c r="C8" s="752"/>
      <c r="D8" s="738" t="s">
        <v>449</v>
      </c>
      <c r="E8" s="738" t="s">
        <v>450</v>
      </c>
      <c r="F8" s="738" t="s">
        <v>451</v>
      </c>
      <c r="G8" s="738" t="s">
        <v>452</v>
      </c>
      <c r="H8" s="738" t="s">
        <v>453</v>
      </c>
      <c r="I8" s="738" t="s">
        <v>454</v>
      </c>
      <c r="J8" s="738" t="s">
        <v>455</v>
      </c>
      <c r="K8" s="738" t="s">
        <v>456</v>
      </c>
      <c r="L8" s="738" t="s">
        <v>457</v>
      </c>
      <c r="M8" s="738" t="s">
        <v>458</v>
      </c>
      <c r="N8" s="738" t="s">
        <v>459</v>
      </c>
      <c r="O8" s="754" t="s">
        <v>460</v>
      </c>
      <c r="P8" s="738" t="s">
        <v>461</v>
      </c>
      <c r="Q8" s="740" t="s">
        <v>462</v>
      </c>
      <c r="R8" s="740" t="s">
        <v>463</v>
      </c>
      <c r="S8" s="740" t="s">
        <v>464</v>
      </c>
      <c r="T8" s="740" t="s">
        <v>465</v>
      </c>
      <c r="U8" s="738" t="s">
        <v>466</v>
      </c>
      <c r="V8" s="738" t="s">
        <v>467</v>
      </c>
      <c r="W8" s="738" t="s">
        <v>468</v>
      </c>
      <c r="X8" s="739" t="s">
        <v>469</v>
      </c>
      <c r="Y8" s="738" t="s">
        <v>470</v>
      </c>
      <c r="Z8" s="738" t="s">
        <v>471</v>
      </c>
      <c r="AA8" s="738" t="s">
        <v>472</v>
      </c>
      <c r="AB8" s="738" t="s">
        <v>473</v>
      </c>
      <c r="AC8" s="738" t="s">
        <v>474</v>
      </c>
      <c r="AD8" s="738" t="s">
        <v>475</v>
      </c>
      <c r="AE8" s="738" t="s">
        <v>476</v>
      </c>
      <c r="AF8" s="738" t="s">
        <v>477</v>
      </c>
      <c r="AG8" s="738" t="s">
        <v>478</v>
      </c>
      <c r="AH8" s="738" t="s">
        <v>479</v>
      </c>
      <c r="AI8" s="738" t="s">
        <v>480</v>
      </c>
      <c r="AJ8" s="738" t="s">
        <v>481</v>
      </c>
      <c r="AK8" s="738" t="s">
        <v>482</v>
      </c>
      <c r="AL8" s="738" t="s">
        <v>483</v>
      </c>
      <c r="AM8" s="738" t="s">
        <v>484</v>
      </c>
      <c r="AN8" s="738" t="s">
        <v>485</v>
      </c>
      <c r="AO8" s="738" t="s">
        <v>486</v>
      </c>
      <c r="AP8" s="738" t="s">
        <v>487</v>
      </c>
      <c r="AQ8" s="738" t="s">
        <v>488</v>
      </c>
      <c r="AR8" s="738" t="s">
        <v>489</v>
      </c>
      <c r="AS8" s="738" t="s">
        <v>490</v>
      </c>
      <c r="AT8" s="738" t="s">
        <v>491</v>
      </c>
      <c r="AU8" s="738" t="s">
        <v>492</v>
      </c>
      <c r="AV8" s="738" t="s">
        <v>216</v>
      </c>
      <c r="AW8" s="738" t="s">
        <v>217</v>
      </c>
      <c r="AX8" s="738" t="s">
        <v>493</v>
      </c>
      <c r="AY8" s="738" t="s">
        <v>494</v>
      </c>
      <c r="AZ8" s="738" t="s">
        <v>495</v>
      </c>
      <c r="BA8" s="737" t="s">
        <v>496</v>
      </c>
      <c r="BB8" s="737" t="s">
        <v>497</v>
      </c>
      <c r="BC8" s="737" t="s">
        <v>498</v>
      </c>
      <c r="BD8" s="737" t="s">
        <v>499</v>
      </c>
      <c r="BE8" s="737" t="s">
        <v>500</v>
      </c>
      <c r="BF8" s="737" t="s">
        <v>501</v>
      </c>
      <c r="BG8" s="737" t="s">
        <v>502</v>
      </c>
      <c r="BH8" s="737" t="s">
        <v>503</v>
      </c>
      <c r="BI8" s="737" t="s">
        <v>504</v>
      </c>
      <c r="BJ8" s="737" t="s">
        <v>505</v>
      </c>
      <c r="BK8" s="737" t="s">
        <v>506</v>
      </c>
      <c r="BL8" s="737" t="s">
        <v>507</v>
      </c>
      <c r="BM8" s="737" t="s">
        <v>242</v>
      </c>
      <c r="BN8" s="737" t="s">
        <v>244</v>
      </c>
      <c r="BO8" s="737" t="s">
        <v>243</v>
      </c>
      <c r="BP8" s="737" t="s">
        <v>508</v>
      </c>
      <c r="BQ8" s="737" t="s">
        <v>247</v>
      </c>
      <c r="BR8" s="737" t="s">
        <v>509</v>
      </c>
      <c r="BS8" s="737" t="s">
        <v>510</v>
      </c>
      <c r="BT8" s="737" t="s">
        <v>511</v>
      </c>
      <c r="BU8" s="737" t="s">
        <v>253</v>
      </c>
      <c r="BV8" s="737" t="s">
        <v>254</v>
      </c>
      <c r="BW8" s="737" t="s">
        <v>255</v>
      </c>
      <c r="BX8" s="742"/>
      <c r="BY8" s="99"/>
      <c r="BZ8" s="197"/>
      <c r="CA8" s="417"/>
    </row>
    <row r="9" spans="1:79" s="418" customFormat="1" ht="71.25" customHeight="1">
      <c r="A9" s="750"/>
      <c r="B9" s="751"/>
      <c r="C9" s="752"/>
      <c r="D9" s="738"/>
      <c r="E9" s="738"/>
      <c r="F9" s="738"/>
      <c r="G9" s="738"/>
      <c r="H9" s="738"/>
      <c r="I9" s="738"/>
      <c r="J9" s="738"/>
      <c r="K9" s="738"/>
      <c r="L9" s="738"/>
      <c r="M9" s="738"/>
      <c r="N9" s="738"/>
      <c r="O9" s="754"/>
      <c r="P9" s="738"/>
      <c r="Q9" s="740"/>
      <c r="R9" s="740"/>
      <c r="S9" s="740"/>
      <c r="T9" s="740"/>
      <c r="U9" s="738"/>
      <c r="V9" s="738"/>
      <c r="W9" s="738"/>
      <c r="X9" s="739"/>
      <c r="Y9" s="738"/>
      <c r="Z9" s="738"/>
      <c r="AA9" s="738"/>
      <c r="AB9" s="738"/>
      <c r="AC9" s="738"/>
      <c r="AD9" s="738"/>
      <c r="AE9" s="738"/>
      <c r="AF9" s="738"/>
      <c r="AG9" s="738"/>
      <c r="AH9" s="738"/>
      <c r="AI9" s="738"/>
      <c r="AJ9" s="738"/>
      <c r="AK9" s="738"/>
      <c r="AL9" s="738"/>
      <c r="AM9" s="738"/>
      <c r="AN9" s="738"/>
      <c r="AO9" s="738"/>
      <c r="AP9" s="738"/>
      <c r="AQ9" s="738"/>
      <c r="AR9" s="738"/>
      <c r="AS9" s="738"/>
      <c r="AT9" s="738"/>
      <c r="AU9" s="738"/>
      <c r="AV9" s="738"/>
      <c r="AW9" s="738"/>
      <c r="AX9" s="738"/>
      <c r="AY9" s="738"/>
      <c r="AZ9" s="738"/>
      <c r="BA9" s="738"/>
      <c r="BB9" s="738"/>
      <c r="BC9" s="738"/>
      <c r="BD9" s="738"/>
      <c r="BE9" s="738"/>
      <c r="BF9" s="738"/>
      <c r="BG9" s="738"/>
      <c r="BH9" s="738"/>
      <c r="BI9" s="738"/>
      <c r="BJ9" s="738"/>
      <c r="BK9" s="738"/>
      <c r="BL9" s="738"/>
      <c r="BM9" s="738"/>
      <c r="BN9" s="738"/>
      <c r="BO9" s="738"/>
      <c r="BP9" s="738"/>
      <c r="BQ9" s="738"/>
      <c r="BR9" s="738"/>
      <c r="BS9" s="738"/>
      <c r="BT9" s="738"/>
      <c r="BU9" s="738"/>
      <c r="BV9" s="738"/>
      <c r="BW9" s="738"/>
      <c r="BX9" s="742"/>
      <c r="BY9" s="99"/>
      <c r="BZ9" s="415"/>
      <c r="CA9" s="415"/>
    </row>
    <row r="10" spans="1:79" s="429" customFormat="1" ht="12.75" customHeight="1" hidden="1">
      <c r="A10" s="419" t="s">
        <v>421</v>
      </c>
      <c r="B10" s="420"/>
      <c r="C10" s="421"/>
      <c r="D10" s="422">
        <v>557</v>
      </c>
      <c r="E10" s="422" t="s">
        <v>512</v>
      </c>
      <c r="F10" s="422" t="s">
        <v>513</v>
      </c>
      <c r="G10" s="422">
        <v>551</v>
      </c>
      <c r="H10" s="422" t="s">
        <v>514</v>
      </c>
      <c r="I10" s="422" t="s">
        <v>515</v>
      </c>
      <c r="J10" s="422" t="s">
        <v>516</v>
      </c>
      <c r="K10" s="422">
        <v>558</v>
      </c>
      <c r="L10" s="422">
        <v>568</v>
      </c>
      <c r="M10" s="422" t="s">
        <v>517</v>
      </c>
      <c r="N10" s="422" t="s">
        <v>518</v>
      </c>
      <c r="O10" s="423">
        <v>553</v>
      </c>
      <c r="P10" s="422">
        <v>569</v>
      </c>
      <c r="Q10" s="423" t="s">
        <v>519</v>
      </c>
      <c r="R10" s="424" t="s">
        <v>520</v>
      </c>
      <c r="S10" s="424" t="s">
        <v>521</v>
      </c>
      <c r="T10" s="424" t="s">
        <v>522</v>
      </c>
      <c r="U10" s="422">
        <v>601</v>
      </c>
      <c r="V10" s="422">
        <v>594</v>
      </c>
      <c r="W10" s="422">
        <v>591</v>
      </c>
      <c r="X10" s="425">
        <v>618</v>
      </c>
      <c r="Y10" s="422">
        <v>588</v>
      </c>
      <c r="Z10" s="422">
        <v>589</v>
      </c>
      <c r="AA10" s="422">
        <v>596</v>
      </c>
      <c r="AB10" s="422">
        <v>597</v>
      </c>
      <c r="AC10" s="422">
        <v>598</v>
      </c>
      <c r="AD10" s="422" t="s">
        <v>523</v>
      </c>
      <c r="AE10" s="422">
        <v>619</v>
      </c>
      <c r="AF10" s="422" t="s">
        <v>524</v>
      </c>
      <c r="AG10" s="422">
        <v>576</v>
      </c>
      <c r="AH10" s="422" t="s">
        <v>525</v>
      </c>
      <c r="AI10" s="422" t="s">
        <v>526</v>
      </c>
      <c r="AJ10" s="422" t="s">
        <v>527</v>
      </c>
      <c r="AK10" s="422" t="s">
        <v>528</v>
      </c>
      <c r="AL10" s="422" t="s">
        <v>529</v>
      </c>
      <c r="AM10" s="422" t="s">
        <v>530</v>
      </c>
      <c r="AN10" s="422" t="s">
        <v>531</v>
      </c>
      <c r="AO10" s="422" t="s">
        <v>532</v>
      </c>
      <c r="AP10" s="422" t="s">
        <v>533</v>
      </c>
      <c r="AQ10" s="422" t="s">
        <v>534</v>
      </c>
      <c r="AR10" s="422">
        <v>574</v>
      </c>
      <c r="AS10" s="422" t="s">
        <v>535</v>
      </c>
      <c r="AT10" s="422" t="s">
        <v>536</v>
      </c>
      <c r="AU10" s="422">
        <v>619</v>
      </c>
      <c r="AV10" s="422">
        <v>612</v>
      </c>
      <c r="AW10" s="422">
        <v>613</v>
      </c>
      <c r="AX10" s="422" t="s">
        <v>537</v>
      </c>
      <c r="AY10" s="422" t="s">
        <v>538</v>
      </c>
      <c r="AZ10" s="422" t="s">
        <v>539</v>
      </c>
      <c r="BA10" s="422" t="s">
        <v>540</v>
      </c>
      <c r="BB10" s="422" t="s">
        <v>541</v>
      </c>
      <c r="BC10" s="422">
        <v>642</v>
      </c>
      <c r="BD10" s="422">
        <v>643</v>
      </c>
      <c r="BE10" s="422">
        <v>644</v>
      </c>
      <c r="BF10" s="422">
        <v>645</v>
      </c>
      <c r="BG10" s="422">
        <v>646</v>
      </c>
      <c r="BH10" s="422" t="s">
        <v>542</v>
      </c>
      <c r="BI10" s="422" t="s">
        <v>543</v>
      </c>
      <c r="BJ10" s="422">
        <v>639</v>
      </c>
      <c r="BK10" s="422">
        <v>637</v>
      </c>
      <c r="BL10" s="422">
        <v>621</v>
      </c>
      <c r="BM10" s="422">
        <v>623</v>
      </c>
      <c r="BN10" s="422" t="s">
        <v>544</v>
      </c>
      <c r="BO10" s="422" t="s">
        <v>545</v>
      </c>
      <c r="BP10" s="422">
        <v>636</v>
      </c>
      <c r="BQ10" s="422">
        <v>638</v>
      </c>
      <c r="BR10" s="422"/>
      <c r="BS10" s="422"/>
      <c r="BT10" s="422"/>
      <c r="BU10" s="422"/>
      <c r="BV10" s="422"/>
      <c r="BW10" s="422"/>
      <c r="BX10" s="426"/>
      <c r="BY10" s="427"/>
      <c r="BZ10" s="428"/>
      <c r="CA10" s="428"/>
    </row>
    <row r="11" spans="1:79" s="418" customFormat="1" ht="11.25" customHeight="1">
      <c r="A11" s="732" t="s">
        <v>273</v>
      </c>
      <c r="B11" s="732"/>
      <c r="C11" s="732"/>
      <c r="D11" s="430">
        <v>0</v>
      </c>
      <c r="E11" s="430">
        <v>0</v>
      </c>
      <c r="F11" s="430">
        <v>0</v>
      </c>
      <c r="G11" s="430">
        <v>0</v>
      </c>
      <c r="H11" s="430">
        <v>0</v>
      </c>
      <c r="I11" s="430">
        <v>0</v>
      </c>
      <c r="J11" s="430">
        <v>0</v>
      </c>
      <c r="K11" s="430">
        <v>0</v>
      </c>
      <c r="L11" s="430">
        <v>150000</v>
      </c>
      <c r="M11" s="430">
        <v>0</v>
      </c>
      <c r="N11" s="430">
        <v>0</v>
      </c>
      <c r="O11" s="431">
        <v>0</v>
      </c>
      <c r="P11" s="430">
        <v>0</v>
      </c>
      <c r="Q11" s="431">
        <v>0</v>
      </c>
      <c r="R11" s="432">
        <v>0</v>
      </c>
      <c r="S11" s="432">
        <v>0</v>
      </c>
      <c r="T11" s="432">
        <v>150000</v>
      </c>
      <c r="U11" s="430">
        <v>0</v>
      </c>
      <c r="V11" s="430">
        <v>0</v>
      </c>
      <c r="W11" s="430">
        <v>0</v>
      </c>
      <c r="X11" s="433">
        <v>0</v>
      </c>
      <c r="Y11" s="430">
        <v>0</v>
      </c>
      <c r="Z11" s="430">
        <v>0</v>
      </c>
      <c r="AA11" s="430">
        <v>0</v>
      </c>
      <c r="AB11" s="430">
        <v>0</v>
      </c>
      <c r="AC11" s="430">
        <v>0</v>
      </c>
      <c r="AD11" s="430">
        <v>0</v>
      </c>
      <c r="AE11" s="430">
        <v>0</v>
      </c>
      <c r="AF11" s="430">
        <v>0</v>
      </c>
      <c r="AG11" s="430">
        <v>0</v>
      </c>
      <c r="AH11" s="430">
        <v>119500000</v>
      </c>
      <c r="AI11" s="430">
        <v>0</v>
      </c>
      <c r="AJ11" s="430">
        <v>0</v>
      </c>
      <c r="AK11" s="430">
        <v>0</v>
      </c>
      <c r="AL11" s="430">
        <v>0</v>
      </c>
      <c r="AM11" s="430">
        <v>0</v>
      </c>
      <c r="AN11" s="430">
        <v>0</v>
      </c>
      <c r="AO11" s="430">
        <v>0</v>
      </c>
      <c r="AP11" s="430">
        <v>0</v>
      </c>
      <c r="AQ11" s="430">
        <v>0</v>
      </c>
      <c r="AR11" s="430">
        <v>9500000</v>
      </c>
      <c r="AS11" s="430">
        <v>0</v>
      </c>
      <c r="AT11" s="430">
        <v>0</v>
      </c>
      <c r="AU11" s="430">
        <v>0</v>
      </c>
      <c r="AV11" s="430">
        <v>10600000</v>
      </c>
      <c r="AW11" s="430">
        <v>0</v>
      </c>
      <c r="AX11" s="430">
        <v>0</v>
      </c>
      <c r="AY11" s="430">
        <v>0</v>
      </c>
      <c r="AZ11" s="430">
        <v>10194255</v>
      </c>
      <c r="BA11" s="430">
        <v>1804632212</v>
      </c>
      <c r="BB11" s="430">
        <v>0</v>
      </c>
      <c r="BC11" s="430">
        <v>0</v>
      </c>
      <c r="BD11" s="430">
        <v>0</v>
      </c>
      <c r="BE11" s="430">
        <v>5500000</v>
      </c>
      <c r="BF11" s="430">
        <v>0</v>
      </c>
      <c r="BG11" s="430">
        <v>51246261</v>
      </c>
      <c r="BH11" s="430">
        <v>0</v>
      </c>
      <c r="BI11" s="430">
        <v>1872000</v>
      </c>
      <c r="BJ11" s="430">
        <v>0</v>
      </c>
      <c r="BK11" s="430">
        <v>0</v>
      </c>
      <c r="BL11" s="430">
        <v>0</v>
      </c>
      <c r="BM11" s="430">
        <v>0</v>
      </c>
      <c r="BN11" s="430">
        <v>0</v>
      </c>
      <c r="BO11" s="430">
        <v>0</v>
      </c>
      <c r="BP11" s="430">
        <v>0</v>
      </c>
      <c r="BQ11" s="430">
        <v>8262269.49</v>
      </c>
      <c r="BR11" s="430"/>
      <c r="BS11" s="430"/>
      <c r="BT11" s="430"/>
      <c r="BU11" s="430"/>
      <c r="BV11" s="430"/>
      <c r="BW11" s="430"/>
      <c r="BX11" s="434">
        <f>SUM(D11:BW11)</f>
        <v>2021606997.49</v>
      </c>
      <c r="BY11" s="99"/>
      <c r="BZ11" s="415"/>
      <c r="CA11" s="415"/>
    </row>
    <row r="12" spans="1:79" s="418" customFormat="1" ht="14.25" customHeight="1">
      <c r="A12" s="435" t="s">
        <v>546</v>
      </c>
      <c r="B12" s="436"/>
      <c r="C12" s="437"/>
      <c r="D12" s="234">
        <v>0</v>
      </c>
      <c r="E12" s="234">
        <v>0</v>
      </c>
      <c r="F12" s="234">
        <v>0</v>
      </c>
      <c r="G12" s="234">
        <v>0</v>
      </c>
      <c r="H12" s="234">
        <v>0</v>
      </c>
      <c r="I12" s="234">
        <v>0</v>
      </c>
      <c r="J12" s="234">
        <v>0</v>
      </c>
      <c r="K12" s="234">
        <v>0</v>
      </c>
      <c r="L12" s="234">
        <v>61150</v>
      </c>
      <c r="M12" s="234">
        <v>0</v>
      </c>
      <c r="N12" s="234">
        <v>0</v>
      </c>
      <c r="O12" s="234">
        <v>0</v>
      </c>
      <c r="P12" s="234">
        <v>0</v>
      </c>
      <c r="Q12" s="234">
        <v>0</v>
      </c>
      <c r="R12" s="234">
        <v>0</v>
      </c>
      <c r="S12" s="234">
        <v>0</v>
      </c>
      <c r="T12" s="234">
        <v>53202.82</v>
      </c>
      <c r="U12" s="234">
        <v>0</v>
      </c>
      <c r="V12" s="234">
        <v>0</v>
      </c>
      <c r="W12" s="234">
        <v>0</v>
      </c>
      <c r="X12" s="234">
        <v>0</v>
      </c>
      <c r="Y12" s="234">
        <v>0</v>
      </c>
      <c r="Z12" s="234">
        <v>0</v>
      </c>
      <c r="AA12" s="234">
        <v>0</v>
      </c>
      <c r="AB12" s="234">
        <v>0</v>
      </c>
      <c r="AC12" s="234">
        <v>0</v>
      </c>
      <c r="AD12" s="234">
        <v>0</v>
      </c>
      <c r="AE12" s="234">
        <v>0</v>
      </c>
      <c r="AF12" s="234">
        <v>0</v>
      </c>
      <c r="AG12" s="234">
        <v>0</v>
      </c>
      <c r="AH12" s="234">
        <v>28428662.74</v>
      </c>
      <c r="AI12" s="234">
        <v>0</v>
      </c>
      <c r="AJ12" s="234">
        <v>0</v>
      </c>
      <c r="AK12" s="234">
        <v>0</v>
      </c>
      <c r="AL12" s="234">
        <v>0</v>
      </c>
      <c r="AM12" s="234">
        <v>0</v>
      </c>
      <c r="AN12" s="234">
        <v>0</v>
      </c>
      <c r="AO12" s="234">
        <v>0</v>
      </c>
      <c r="AP12" s="234">
        <v>4426.1</v>
      </c>
      <c r="AQ12" s="234">
        <v>0</v>
      </c>
      <c r="AR12" s="234">
        <v>134067.99</v>
      </c>
      <c r="AS12" s="234">
        <v>0</v>
      </c>
      <c r="AT12" s="234">
        <v>0</v>
      </c>
      <c r="AU12" s="234">
        <v>0</v>
      </c>
      <c r="AV12" s="234">
        <v>2647217.71</v>
      </c>
      <c r="AW12" s="234">
        <v>0</v>
      </c>
      <c r="AX12" s="234">
        <v>0</v>
      </c>
      <c r="AY12" s="234">
        <v>0</v>
      </c>
      <c r="AZ12" s="234">
        <v>1243408.36</v>
      </c>
      <c r="BA12" s="234">
        <v>448327707</v>
      </c>
      <c r="BB12" s="234">
        <v>0</v>
      </c>
      <c r="BC12" s="234">
        <v>0</v>
      </c>
      <c r="BD12" s="234">
        <v>0</v>
      </c>
      <c r="BE12" s="234">
        <v>0</v>
      </c>
      <c r="BF12" s="234">
        <v>0</v>
      </c>
      <c r="BG12" s="234">
        <v>15340876</v>
      </c>
      <c r="BH12" s="234">
        <v>0</v>
      </c>
      <c r="BI12" s="234">
        <v>10000</v>
      </c>
      <c r="BJ12" s="234">
        <v>0</v>
      </c>
      <c r="BK12" s="234">
        <v>0</v>
      </c>
      <c r="BL12" s="234">
        <v>0</v>
      </c>
      <c r="BM12" s="234">
        <v>0</v>
      </c>
      <c r="BN12" s="234">
        <v>0</v>
      </c>
      <c r="BO12" s="234">
        <v>0</v>
      </c>
      <c r="BP12" s="234">
        <v>0</v>
      </c>
      <c r="BQ12" s="234">
        <v>0</v>
      </c>
      <c r="BR12" s="234">
        <v>0</v>
      </c>
      <c r="BS12" s="234">
        <v>0</v>
      </c>
      <c r="BT12" s="234">
        <v>0</v>
      </c>
      <c r="BU12" s="234">
        <v>0</v>
      </c>
      <c r="BV12" s="234">
        <v>0</v>
      </c>
      <c r="BW12" s="234">
        <v>0</v>
      </c>
      <c r="BX12" s="250">
        <f>SUM(D12:BW12)</f>
        <v>496250718.72</v>
      </c>
      <c r="BY12" s="438"/>
      <c r="BZ12" s="197"/>
      <c r="CA12" s="416"/>
    </row>
    <row r="13" spans="1:79" s="418" customFormat="1" ht="14.25" customHeight="1">
      <c r="A13" s="396"/>
      <c r="B13" s="234"/>
      <c r="C13" s="439"/>
      <c r="D13" s="440">
        <v>0</v>
      </c>
      <c r="E13" s="440">
        <v>0</v>
      </c>
      <c r="F13" s="440">
        <v>0</v>
      </c>
      <c r="G13" s="440">
        <v>0</v>
      </c>
      <c r="H13" s="440">
        <v>0</v>
      </c>
      <c r="I13" s="440">
        <v>0</v>
      </c>
      <c r="J13" s="440">
        <v>0</v>
      </c>
      <c r="K13" s="440">
        <v>0</v>
      </c>
      <c r="L13" s="440">
        <v>91498.76</v>
      </c>
      <c r="M13" s="440">
        <v>0</v>
      </c>
      <c r="N13" s="440">
        <v>0</v>
      </c>
      <c r="O13" s="256">
        <v>0</v>
      </c>
      <c r="P13" s="440">
        <v>0</v>
      </c>
      <c r="Q13" s="256">
        <v>0</v>
      </c>
      <c r="R13" s="256">
        <v>0</v>
      </c>
      <c r="S13" s="256">
        <v>0</v>
      </c>
      <c r="T13" s="256">
        <v>82530</v>
      </c>
      <c r="U13" s="440">
        <v>0</v>
      </c>
      <c r="V13" s="440">
        <v>0</v>
      </c>
      <c r="W13" s="440">
        <v>0</v>
      </c>
      <c r="X13" s="256">
        <v>0</v>
      </c>
      <c r="Y13" s="440">
        <v>0</v>
      </c>
      <c r="Z13" s="440">
        <v>0</v>
      </c>
      <c r="AA13" s="440">
        <v>0</v>
      </c>
      <c r="AB13" s="440">
        <v>0</v>
      </c>
      <c r="AC13" s="440">
        <v>0</v>
      </c>
      <c r="AD13" s="440">
        <v>0</v>
      </c>
      <c r="AE13" s="440">
        <v>0</v>
      </c>
      <c r="AF13" s="256">
        <v>0</v>
      </c>
      <c r="AG13" s="256">
        <v>0</v>
      </c>
      <c r="AH13" s="256">
        <v>24456413.97</v>
      </c>
      <c r="AI13" s="256">
        <v>0</v>
      </c>
      <c r="AJ13" s="256">
        <v>0</v>
      </c>
      <c r="AK13" s="256">
        <v>0</v>
      </c>
      <c r="AL13" s="256">
        <v>0</v>
      </c>
      <c r="AM13" s="440">
        <v>0</v>
      </c>
      <c r="AN13" s="440">
        <v>0</v>
      </c>
      <c r="AO13" s="256">
        <v>0</v>
      </c>
      <c r="AP13" s="256">
        <v>3811.1</v>
      </c>
      <c r="AQ13" s="256">
        <v>0</v>
      </c>
      <c r="AR13" s="256">
        <v>147000</v>
      </c>
      <c r="AS13" s="256">
        <v>0</v>
      </c>
      <c r="AT13" s="256">
        <v>0</v>
      </c>
      <c r="AU13" s="256">
        <v>0</v>
      </c>
      <c r="AV13" s="256">
        <v>3163634.84</v>
      </c>
      <c r="AW13" s="256">
        <v>0</v>
      </c>
      <c r="AX13" s="256">
        <v>0</v>
      </c>
      <c r="AY13" s="256">
        <v>0</v>
      </c>
      <c r="AZ13" s="256">
        <v>851375.16</v>
      </c>
      <c r="BA13" s="256">
        <v>459649091</v>
      </c>
      <c r="BB13" s="256">
        <v>0</v>
      </c>
      <c r="BC13" s="256">
        <v>0</v>
      </c>
      <c r="BD13" s="256">
        <v>0</v>
      </c>
      <c r="BE13" s="256">
        <v>0</v>
      </c>
      <c r="BF13" s="256">
        <v>0</v>
      </c>
      <c r="BG13" s="256">
        <v>0</v>
      </c>
      <c r="BH13" s="256">
        <v>0</v>
      </c>
      <c r="BI13" s="256">
        <v>0</v>
      </c>
      <c r="BJ13" s="256">
        <v>0</v>
      </c>
      <c r="BK13" s="256">
        <v>0</v>
      </c>
      <c r="BL13" s="256">
        <v>0</v>
      </c>
      <c r="BM13" s="256">
        <v>0</v>
      </c>
      <c r="BN13" s="256">
        <v>0</v>
      </c>
      <c r="BO13" s="256">
        <v>0</v>
      </c>
      <c r="BP13" s="256">
        <v>0</v>
      </c>
      <c r="BQ13" s="256">
        <v>0</v>
      </c>
      <c r="BR13" s="256">
        <v>0</v>
      </c>
      <c r="BS13" s="256">
        <v>0</v>
      </c>
      <c r="BT13" s="256">
        <v>0</v>
      </c>
      <c r="BU13" s="256">
        <v>0</v>
      </c>
      <c r="BV13" s="256">
        <v>0</v>
      </c>
      <c r="BW13" s="256">
        <v>0</v>
      </c>
      <c r="BX13" s="249">
        <f>SUM(D13:BW13)</f>
        <v>488445354.83</v>
      </c>
      <c r="BY13" s="438"/>
      <c r="BZ13" s="197"/>
      <c r="CA13" s="416"/>
    </row>
    <row r="14" spans="1:79" s="418" customFormat="1" ht="14.25" customHeight="1">
      <c r="A14" s="441"/>
      <c r="B14" s="234"/>
      <c r="C14" s="439"/>
      <c r="D14" s="440"/>
      <c r="E14" s="440"/>
      <c r="F14" s="440"/>
      <c r="G14" s="440"/>
      <c r="H14" s="440"/>
      <c r="I14" s="440"/>
      <c r="J14" s="440"/>
      <c r="K14" s="440"/>
      <c r="L14" s="440"/>
      <c r="M14" s="440"/>
      <c r="N14" s="440"/>
      <c r="O14" s="256"/>
      <c r="P14" s="440"/>
      <c r="Q14" s="256"/>
      <c r="R14" s="256"/>
      <c r="S14" s="256"/>
      <c r="T14" s="256"/>
      <c r="U14" s="440"/>
      <c r="V14" s="440"/>
      <c r="W14" s="440"/>
      <c r="X14" s="256"/>
      <c r="Y14" s="440"/>
      <c r="Z14" s="440"/>
      <c r="AA14" s="440"/>
      <c r="AB14" s="440"/>
      <c r="AC14" s="440"/>
      <c r="AD14" s="440"/>
      <c r="AE14" s="440"/>
      <c r="AF14" s="256"/>
      <c r="AG14" s="256"/>
      <c r="AH14" s="256"/>
      <c r="AI14" s="256"/>
      <c r="AJ14" s="256"/>
      <c r="AK14" s="256"/>
      <c r="AL14" s="256"/>
      <c r="AM14" s="440"/>
      <c r="AN14" s="440"/>
      <c r="AO14" s="256"/>
      <c r="AP14" s="256"/>
      <c r="AQ14" s="256"/>
      <c r="AR14" s="256"/>
      <c r="AS14" s="256"/>
      <c r="AT14" s="256"/>
      <c r="AU14" s="256"/>
      <c r="AV14" s="256"/>
      <c r="AW14" s="256"/>
      <c r="AX14" s="256"/>
      <c r="AY14" s="256"/>
      <c r="AZ14" s="256"/>
      <c r="BA14" s="256"/>
      <c r="BB14" s="256"/>
      <c r="BC14" s="256"/>
      <c r="BD14" s="256"/>
      <c r="BE14" s="256"/>
      <c r="BF14" s="256"/>
      <c r="BG14" s="256"/>
      <c r="BH14" s="256"/>
      <c r="BI14" s="256"/>
      <c r="BJ14" s="256"/>
      <c r="BK14" s="256"/>
      <c r="BL14" s="256"/>
      <c r="BM14" s="256"/>
      <c r="BN14" s="256"/>
      <c r="BO14" s="256"/>
      <c r="BP14" s="256"/>
      <c r="BQ14" s="256"/>
      <c r="BR14" s="256"/>
      <c r="BS14" s="256"/>
      <c r="BT14" s="256"/>
      <c r="BU14" s="256"/>
      <c r="BV14" s="256"/>
      <c r="BW14" s="256"/>
      <c r="BX14" s="249">
        <f>SUM(D14:BW14)</f>
        <v>0</v>
      </c>
      <c r="BY14" s="438"/>
      <c r="BZ14" s="197"/>
      <c r="CA14" s="417"/>
    </row>
    <row r="15" spans="1:80" ht="11.25">
      <c r="A15" s="441"/>
      <c r="B15" s="234"/>
      <c r="C15" s="442"/>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443"/>
      <c r="AG15" s="443"/>
      <c r="AH15" s="443"/>
      <c r="AI15" s="443"/>
      <c r="AJ15" s="299"/>
      <c r="AK15" s="443"/>
      <c r="AL15" s="443"/>
      <c r="AM15" s="255"/>
      <c r="AN15" s="255"/>
      <c r="AO15" s="443"/>
      <c r="AP15" s="443"/>
      <c r="AQ15" s="443"/>
      <c r="AR15" s="443"/>
      <c r="AS15" s="443"/>
      <c r="AT15" s="443"/>
      <c r="AU15" s="299"/>
      <c r="AV15" s="443"/>
      <c r="AW15" s="443"/>
      <c r="AX15" s="443"/>
      <c r="AY15" s="444"/>
      <c r="AZ15" s="443"/>
      <c r="BA15" s="443"/>
      <c r="BB15" s="443"/>
      <c r="BC15" s="443"/>
      <c r="BD15" s="443"/>
      <c r="BE15" s="443"/>
      <c r="BF15" s="443"/>
      <c r="BG15" s="443"/>
      <c r="BH15" s="445"/>
      <c r="BI15" s="443"/>
      <c r="BJ15" s="445"/>
      <c r="BK15" s="445"/>
      <c r="BL15" s="445"/>
      <c r="BM15" s="445"/>
      <c r="BN15" s="445"/>
      <c r="BO15" s="445"/>
      <c r="BP15" s="445"/>
      <c r="BQ15" s="445"/>
      <c r="BR15" s="445"/>
      <c r="BS15" s="445"/>
      <c r="BT15" s="445"/>
      <c r="BU15" s="445"/>
      <c r="BV15" s="445"/>
      <c r="BW15" s="445"/>
      <c r="BX15" s="446">
        <f>SUM(D15:BW15)</f>
        <v>0</v>
      </c>
      <c r="BY15" s="81"/>
      <c r="BZ15" s="99"/>
      <c r="CA15" s="99"/>
      <c r="CB15" s="447"/>
    </row>
    <row r="16" spans="1:80" ht="11.25">
      <c r="A16" s="441"/>
      <c r="B16" s="234"/>
      <c r="C16" s="442"/>
      <c r="D16" s="255"/>
      <c r="E16" s="255"/>
      <c r="F16" s="255"/>
      <c r="G16" s="255"/>
      <c r="H16" s="255"/>
      <c r="I16" s="255"/>
      <c r="J16" s="255"/>
      <c r="K16" s="255"/>
      <c r="L16" s="255"/>
      <c r="M16" s="255"/>
      <c r="N16" s="255"/>
      <c r="O16" s="255"/>
      <c r="P16" s="255"/>
      <c r="Q16" s="255"/>
      <c r="R16" s="255"/>
      <c r="S16" s="255"/>
      <c r="T16" s="255"/>
      <c r="U16" s="255"/>
      <c r="V16" s="255"/>
      <c r="W16" s="255"/>
      <c r="X16" s="448"/>
      <c r="Y16" s="255"/>
      <c r="Z16" s="255"/>
      <c r="AA16" s="255"/>
      <c r="AB16" s="255"/>
      <c r="AC16" s="255"/>
      <c r="AD16" s="255"/>
      <c r="AE16" s="255"/>
      <c r="AF16" s="449"/>
      <c r="AG16" s="449"/>
      <c r="AH16" s="449"/>
      <c r="AI16" s="449"/>
      <c r="AJ16" s="255"/>
      <c r="AK16" s="449"/>
      <c r="AL16" s="449"/>
      <c r="AM16" s="255"/>
      <c r="AN16" s="255"/>
      <c r="AO16" s="449"/>
      <c r="AP16" s="449"/>
      <c r="AQ16" s="449"/>
      <c r="AR16" s="449"/>
      <c r="AS16" s="449"/>
      <c r="AT16" s="449"/>
      <c r="AU16" s="255"/>
      <c r="AV16" s="449"/>
      <c r="AW16" s="449"/>
      <c r="AX16" s="449"/>
      <c r="AY16" s="444"/>
      <c r="AZ16" s="449"/>
      <c r="BA16" s="449"/>
      <c r="BB16" s="449"/>
      <c r="BC16" s="449"/>
      <c r="BD16" s="449"/>
      <c r="BE16" s="449"/>
      <c r="BF16" s="449"/>
      <c r="BG16" s="449"/>
      <c r="BH16" s="450"/>
      <c r="BI16" s="449"/>
      <c r="BJ16" s="450"/>
      <c r="BK16" s="450"/>
      <c r="BL16" s="450"/>
      <c r="BM16" s="450"/>
      <c r="BN16" s="450"/>
      <c r="BO16" s="450"/>
      <c r="BP16" s="450"/>
      <c r="BQ16" s="450"/>
      <c r="BR16" s="450"/>
      <c r="BS16" s="450"/>
      <c r="BT16" s="450"/>
      <c r="BU16" s="450"/>
      <c r="BV16" s="450"/>
      <c r="BW16" s="450"/>
      <c r="BX16" s="451">
        <f>SUM(D16:BW16)</f>
        <v>0</v>
      </c>
      <c r="BY16" s="81"/>
      <c r="BZ16" s="99"/>
      <c r="CA16" s="99"/>
      <c r="CB16" s="447"/>
    </row>
    <row r="17" spans="1:80" ht="11.25">
      <c r="A17" s="252"/>
      <c r="B17" s="234"/>
      <c r="C17" s="159"/>
      <c r="D17" s="255"/>
      <c r="E17" s="255"/>
      <c r="F17" s="255"/>
      <c r="G17" s="255"/>
      <c r="H17" s="255"/>
      <c r="I17" s="255"/>
      <c r="J17" s="255"/>
      <c r="K17" s="255"/>
      <c r="L17" s="255"/>
      <c r="M17" s="255"/>
      <c r="N17" s="255"/>
      <c r="O17" s="255"/>
      <c r="P17" s="255"/>
      <c r="Q17" s="255"/>
      <c r="R17" s="255"/>
      <c r="S17" s="255"/>
      <c r="T17" s="255"/>
      <c r="U17" s="255"/>
      <c r="V17" s="255"/>
      <c r="W17" s="255"/>
      <c r="X17" s="448"/>
      <c r="Y17" s="255"/>
      <c r="Z17" s="255"/>
      <c r="AA17" s="255"/>
      <c r="AB17" s="255"/>
      <c r="AC17" s="255"/>
      <c r="AD17" s="255"/>
      <c r="AE17" s="255"/>
      <c r="AF17" s="255"/>
      <c r="AG17" s="448"/>
      <c r="AH17" s="449"/>
      <c r="AI17" s="449"/>
      <c r="AJ17" s="255"/>
      <c r="AK17" s="449"/>
      <c r="AL17" s="449"/>
      <c r="AM17" s="255"/>
      <c r="AN17" s="255"/>
      <c r="AO17" s="449"/>
      <c r="AP17" s="449"/>
      <c r="AQ17" s="449"/>
      <c r="AR17" s="449"/>
      <c r="AS17" s="449"/>
      <c r="AT17" s="449"/>
      <c r="AU17" s="255"/>
      <c r="AV17" s="449"/>
      <c r="AW17" s="449"/>
      <c r="AX17" s="449"/>
      <c r="AY17" s="448"/>
      <c r="AZ17" s="449"/>
      <c r="BA17" s="449"/>
      <c r="BB17" s="449"/>
      <c r="BC17" s="449"/>
      <c r="BD17" s="449"/>
      <c r="BE17" s="449"/>
      <c r="BF17" s="449"/>
      <c r="BG17" s="449"/>
      <c r="BH17" s="450"/>
      <c r="BI17" s="449"/>
      <c r="BJ17" s="450"/>
      <c r="BK17" s="450"/>
      <c r="BL17" s="450"/>
      <c r="BM17" s="450"/>
      <c r="BN17" s="450"/>
      <c r="BO17" s="450"/>
      <c r="BP17" s="450"/>
      <c r="BQ17" s="450"/>
      <c r="BR17" s="450"/>
      <c r="BS17" s="450"/>
      <c r="BT17" s="450"/>
      <c r="BU17" s="450"/>
      <c r="BV17" s="450"/>
      <c r="BW17" s="450"/>
      <c r="BX17" s="451">
        <f>SUM(D17:BW17)</f>
        <v>0</v>
      </c>
      <c r="BY17" s="81"/>
      <c r="BZ17" s="99"/>
      <c r="CA17" s="99"/>
      <c r="CB17" s="447"/>
    </row>
    <row r="18" spans="1:78" ht="11.25">
      <c r="A18" s="252"/>
      <c r="B18" s="234"/>
      <c r="C18" s="159"/>
      <c r="D18" s="255"/>
      <c r="E18" s="255"/>
      <c r="F18" s="255"/>
      <c r="G18" s="255"/>
      <c r="H18" s="255"/>
      <c r="I18" s="255"/>
      <c r="J18" s="255"/>
      <c r="K18" s="255"/>
      <c r="L18" s="255"/>
      <c r="M18" s="255"/>
      <c r="N18" s="255"/>
      <c r="O18" s="255"/>
      <c r="P18" s="255"/>
      <c r="Q18" s="255"/>
      <c r="R18" s="255"/>
      <c r="S18" s="255"/>
      <c r="T18" s="255"/>
      <c r="U18" s="255"/>
      <c r="V18" s="255"/>
      <c r="W18" s="255"/>
      <c r="X18" s="448"/>
      <c r="Y18" s="255"/>
      <c r="Z18" s="255"/>
      <c r="AA18" s="255"/>
      <c r="AB18" s="255"/>
      <c r="AC18" s="255"/>
      <c r="AD18" s="255"/>
      <c r="AE18" s="255"/>
      <c r="AF18" s="255"/>
      <c r="AG18" s="448"/>
      <c r="AH18" s="449"/>
      <c r="AI18" s="449"/>
      <c r="AJ18" s="449"/>
      <c r="AK18" s="449"/>
      <c r="AL18" s="449"/>
      <c r="AM18" s="255"/>
      <c r="AN18" s="255"/>
      <c r="AO18" s="449"/>
      <c r="AP18" s="449"/>
      <c r="AQ18" s="449"/>
      <c r="AR18" s="449"/>
      <c r="AS18" s="449"/>
      <c r="AT18" s="449"/>
      <c r="AU18" s="449"/>
      <c r="AV18" s="449"/>
      <c r="AW18" s="449"/>
      <c r="AX18" s="449"/>
      <c r="AY18" s="449"/>
      <c r="AZ18" s="449"/>
      <c r="BA18" s="449"/>
      <c r="BB18" s="449"/>
      <c r="BC18" s="449"/>
      <c r="BD18" s="449"/>
      <c r="BE18" s="449"/>
      <c r="BF18" s="449"/>
      <c r="BG18" s="449"/>
      <c r="BH18" s="450"/>
      <c r="BI18" s="449"/>
      <c r="BJ18" s="450"/>
      <c r="BK18" s="450"/>
      <c r="BL18" s="450"/>
      <c r="BM18" s="450"/>
      <c r="BN18" s="450"/>
      <c r="BO18" s="450"/>
      <c r="BP18" s="450"/>
      <c r="BQ18" s="450"/>
      <c r="BR18" s="450"/>
      <c r="BS18" s="450"/>
      <c r="BT18" s="450"/>
      <c r="BU18" s="450"/>
      <c r="BV18" s="450"/>
      <c r="BW18" s="450"/>
      <c r="BX18" s="451">
        <f>SUM(D18:BW18)</f>
        <v>0</v>
      </c>
      <c r="BY18" s="438"/>
      <c r="BZ18" s="417"/>
    </row>
    <row r="19" spans="1:78" ht="11.25">
      <c r="A19" s="452"/>
      <c r="B19" s="234"/>
      <c r="C19" s="159"/>
      <c r="D19" s="255"/>
      <c r="E19" s="255"/>
      <c r="F19" s="255"/>
      <c r="G19" s="255"/>
      <c r="H19" s="255"/>
      <c r="I19" s="255"/>
      <c r="J19" s="255"/>
      <c r="K19" s="255"/>
      <c r="L19" s="255"/>
      <c r="M19" s="255"/>
      <c r="N19" s="255"/>
      <c r="O19" s="255"/>
      <c r="P19" s="255"/>
      <c r="Q19" s="255"/>
      <c r="R19" s="255"/>
      <c r="S19" s="255"/>
      <c r="T19" s="255"/>
      <c r="U19" s="255"/>
      <c r="V19" s="255"/>
      <c r="W19" s="255"/>
      <c r="X19" s="448"/>
      <c r="Y19" s="255"/>
      <c r="Z19" s="255"/>
      <c r="AA19" s="255"/>
      <c r="AB19" s="255"/>
      <c r="AC19" s="255"/>
      <c r="AD19" s="255"/>
      <c r="AE19" s="255"/>
      <c r="AF19" s="255"/>
      <c r="AG19" s="448"/>
      <c r="AH19" s="449"/>
      <c r="AI19" s="449"/>
      <c r="AJ19" s="449"/>
      <c r="AK19" s="449"/>
      <c r="AL19" s="449"/>
      <c r="AM19" s="255"/>
      <c r="AN19" s="255"/>
      <c r="AO19" s="449"/>
      <c r="AP19" s="449"/>
      <c r="AQ19" s="449"/>
      <c r="AR19" s="449"/>
      <c r="AS19" s="449"/>
      <c r="AT19" s="449"/>
      <c r="AU19" s="449"/>
      <c r="AV19" s="449"/>
      <c r="AW19" s="449"/>
      <c r="AX19" s="449"/>
      <c r="AY19" s="449"/>
      <c r="AZ19" s="449"/>
      <c r="BA19" s="449"/>
      <c r="BB19" s="449"/>
      <c r="BC19" s="449"/>
      <c r="BD19" s="449"/>
      <c r="BE19" s="449"/>
      <c r="BF19" s="449"/>
      <c r="BG19" s="449"/>
      <c r="BH19" s="450"/>
      <c r="BI19" s="449"/>
      <c r="BJ19" s="450"/>
      <c r="BK19" s="450"/>
      <c r="BL19" s="450"/>
      <c r="BM19" s="450"/>
      <c r="BN19" s="450"/>
      <c r="BO19" s="450"/>
      <c r="BP19" s="450"/>
      <c r="BQ19" s="450"/>
      <c r="BR19" s="450"/>
      <c r="BS19" s="450"/>
      <c r="BT19" s="450"/>
      <c r="BU19" s="450"/>
      <c r="BV19" s="450"/>
      <c r="BW19" s="450"/>
      <c r="BX19" s="451">
        <f>SUM(D19:BW19)</f>
        <v>0</v>
      </c>
      <c r="BY19" s="438"/>
      <c r="BZ19" s="453"/>
    </row>
    <row r="20" spans="1:78" ht="11.25">
      <c r="A20" s="452"/>
      <c r="B20" s="234"/>
      <c r="C20" s="159"/>
      <c r="D20" s="255"/>
      <c r="E20" s="255"/>
      <c r="F20" s="255"/>
      <c r="G20" s="255"/>
      <c r="H20" s="255"/>
      <c r="I20" s="255"/>
      <c r="J20" s="255"/>
      <c r="K20" s="255"/>
      <c r="L20" s="255"/>
      <c r="M20" s="255"/>
      <c r="N20" s="255"/>
      <c r="O20" s="255"/>
      <c r="P20" s="255"/>
      <c r="Q20" s="255"/>
      <c r="R20" s="255"/>
      <c r="S20" s="255"/>
      <c r="T20" s="255"/>
      <c r="U20" s="255"/>
      <c r="V20" s="255"/>
      <c r="W20" s="255"/>
      <c r="X20" s="448"/>
      <c r="Y20" s="255"/>
      <c r="Z20" s="255"/>
      <c r="AA20" s="255"/>
      <c r="AB20" s="255"/>
      <c r="AC20" s="255"/>
      <c r="AD20" s="255"/>
      <c r="AE20" s="255"/>
      <c r="AF20" s="255"/>
      <c r="AG20" s="448"/>
      <c r="AH20" s="449"/>
      <c r="AI20" s="449"/>
      <c r="AJ20" s="449"/>
      <c r="AK20" s="449"/>
      <c r="AL20" s="449"/>
      <c r="AM20" s="255"/>
      <c r="AN20" s="255"/>
      <c r="AO20" s="449"/>
      <c r="AP20" s="449"/>
      <c r="AQ20" s="449"/>
      <c r="AR20" s="449"/>
      <c r="AS20" s="449"/>
      <c r="AT20" s="449"/>
      <c r="AU20" s="449"/>
      <c r="AV20" s="449"/>
      <c r="AW20" s="449"/>
      <c r="AX20" s="449"/>
      <c r="AY20" s="449"/>
      <c r="AZ20" s="449"/>
      <c r="BA20" s="449"/>
      <c r="BB20" s="449"/>
      <c r="BC20" s="449"/>
      <c r="BD20" s="449"/>
      <c r="BE20" s="449"/>
      <c r="BF20" s="449"/>
      <c r="BG20" s="449"/>
      <c r="BH20" s="450"/>
      <c r="BI20" s="449"/>
      <c r="BJ20" s="450"/>
      <c r="BK20" s="450"/>
      <c r="BL20" s="450"/>
      <c r="BM20" s="450"/>
      <c r="BN20" s="450"/>
      <c r="BO20" s="450"/>
      <c r="BP20" s="450"/>
      <c r="BQ20" s="450"/>
      <c r="BR20" s="450"/>
      <c r="BS20" s="450"/>
      <c r="BT20" s="450"/>
      <c r="BU20" s="450"/>
      <c r="BV20" s="450"/>
      <c r="BW20" s="450"/>
      <c r="BX20" s="451">
        <f>SUM(D20:BW20)</f>
        <v>0</v>
      </c>
      <c r="BY20" s="438"/>
      <c r="BZ20" s="417"/>
    </row>
    <row r="21" spans="1:78" ht="11.25">
      <c r="A21" s="452"/>
      <c r="B21" s="234"/>
      <c r="C21" s="159"/>
      <c r="D21" s="255"/>
      <c r="E21" s="255"/>
      <c r="F21" s="255"/>
      <c r="G21" s="255"/>
      <c r="H21" s="255"/>
      <c r="I21" s="255"/>
      <c r="J21" s="255"/>
      <c r="K21" s="255"/>
      <c r="L21" s="255"/>
      <c r="M21" s="255"/>
      <c r="N21" s="255"/>
      <c r="O21" s="255"/>
      <c r="P21" s="255"/>
      <c r="Q21" s="255"/>
      <c r="R21" s="255"/>
      <c r="S21" s="255"/>
      <c r="T21" s="255"/>
      <c r="U21" s="255"/>
      <c r="V21" s="255"/>
      <c r="W21" s="255"/>
      <c r="X21" s="454"/>
      <c r="Y21" s="255"/>
      <c r="Z21" s="255"/>
      <c r="AA21" s="255"/>
      <c r="AB21" s="255"/>
      <c r="AC21" s="255"/>
      <c r="AD21" s="255"/>
      <c r="AE21" s="255"/>
      <c r="AF21" s="255"/>
      <c r="AG21" s="448"/>
      <c r="AH21" s="449"/>
      <c r="AI21" s="449"/>
      <c r="AJ21" s="449"/>
      <c r="AK21" s="449"/>
      <c r="AL21" s="449"/>
      <c r="AM21" s="255"/>
      <c r="AN21" s="255"/>
      <c r="AO21" s="449"/>
      <c r="AP21" s="449"/>
      <c r="AQ21" s="449"/>
      <c r="AR21" s="449"/>
      <c r="AS21" s="449"/>
      <c r="AT21" s="449"/>
      <c r="AU21" s="449"/>
      <c r="AV21" s="449"/>
      <c r="AW21" s="449"/>
      <c r="AX21" s="449"/>
      <c r="AY21" s="449"/>
      <c r="AZ21" s="449"/>
      <c r="BA21" s="449"/>
      <c r="BB21" s="449"/>
      <c r="BC21" s="449"/>
      <c r="BD21" s="449"/>
      <c r="BE21" s="449"/>
      <c r="BF21" s="449"/>
      <c r="BG21" s="449"/>
      <c r="BH21" s="450"/>
      <c r="BI21" s="449"/>
      <c r="BJ21" s="450"/>
      <c r="BK21" s="450"/>
      <c r="BL21" s="450"/>
      <c r="BM21" s="450"/>
      <c r="BN21" s="450"/>
      <c r="BO21" s="450"/>
      <c r="BP21" s="450"/>
      <c r="BQ21" s="450"/>
      <c r="BR21" s="450"/>
      <c r="BS21" s="450"/>
      <c r="BT21" s="450"/>
      <c r="BU21" s="450"/>
      <c r="BV21" s="450"/>
      <c r="BW21" s="450"/>
      <c r="BX21" s="451">
        <f>SUM(D21:BW21)</f>
        <v>0</v>
      </c>
      <c r="BY21" s="438"/>
      <c r="BZ21" s="417"/>
    </row>
    <row r="22" spans="1:78" ht="11.25">
      <c r="A22" s="452"/>
      <c r="B22" s="234"/>
      <c r="C22" s="439"/>
      <c r="D22" s="255"/>
      <c r="E22" s="255"/>
      <c r="F22" s="255"/>
      <c r="G22" s="255"/>
      <c r="H22" s="255"/>
      <c r="I22" s="255"/>
      <c r="J22" s="255"/>
      <c r="K22" s="255"/>
      <c r="L22" s="255"/>
      <c r="M22" s="255"/>
      <c r="N22" s="255"/>
      <c r="O22" s="255"/>
      <c r="P22" s="255"/>
      <c r="Q22" s="255"/>
      <c r="R22" s="255"/>
      <c r="S22" s="255"/>
      <c r="T22" s="255"/>
      <c r="U22" s="255"/>
      <c r="V22" s="255"/>
      <c r="W22" s="255"/>
      <c r="X22" s="454"/>
      <c r="Y22" s="255"/>
      <c r="Z22" s="255"/>
      <c r="AA22" s="255"/>
      <c r="AB22" s="255"/>
      <c r="AC22" s="255"/>
      <c r="AD22" s="255"/>
      <c r="AE22" s="255"/>
      <c r="AF22" s="255"/>
      <c r="AG22" s="448"/>
      <c r="AH22" s="449"/>
      <c r="AI22" s="449"/>
      <c r="AJ22" s="449"/>
      <c r="AK22" s="449"/>
      <c r="AL22" s="449"/>
      <c r="AM22" s="255"/>
      <c r="AN22" s="255"/>
      <c r="AO22" s="449"/>
      <c r="AP22" s="449"/>
      <c r="AQ22" s="449"/>
      <c r="AR22" s="449"/>
      <c r="AS22" s="449"/>
      <c r="AT22" s="449"/>
      <c r="AU22" s="449"/>
      <c r="AV22" s="449"/>
      <c r="AW22" s="449"/>
      <c r="AX22" s="449"/>
      <c r="AY22" s="449"/>
      <c r="AZ22" s="449"/>
      <c r="BA22" s="449"/>
      <c r="BB22" s="449"/>
      <c r="BC22" s="449"/>
      <c r="BD22" s="449"/>
      <c r="BE22" s="449"/>
      <c r="BF22" s="449"/>
      <c r="BG22" s="449"/>
      <c r="BH22" s="450"/>
      <c r="BI22" s="449"/>
      <c r="BJ22" s="450"/>
      <c r="BK22" s="450"/>
      <c r="BL22" s="450"/>
      <c r="BM22" s="450"/>
      <c r="BN22" s="450"/>
      <c r="BO22" s="450"/>
      <c r="BP22" s="450"/>
      <c r="BQ22" s="450"/>
      <c r="BR22" s="450"/>
      <c r="BS22" s="450"/>
      <c r="BT22" s="450"/>
      <c r="BU22" s="450"/>
      <c r="BV22" s="450"/>
      <c r="BW22" s="450"/>
      <c r="BX22" s="451">
        <f>SUM(D22:BW22)</f>
        <v>0</v>
      </c>
      <c r="BY22" s="438"/>
      <c r="BZ22" s="417"/>
    </row>
    <row r="23" spans="1:78" ht="11.25">
      <c r="A23" s="452"/>
      <c r="B23" s="234"/>
      <c r="C23" s="159"/>
      <c r="D23" s="255"/>
      <c r="E23" s="255"/>
      <c r="F23" s="255"/>
      <c r="G23" s="255"/>
      <c r="H23" s="255"/>
      <c r="I23" s="255"/>
      <c r="J23" s="255"/>
      <c r="K23" s="255"/>
      <c r="L23" s="255"/>
      <c r="M23" s="255"/>
      <c r="N23" s="255"/>
      <c r="O23" s="255"/>
      <c r="P23" s="255"/>
      <c r="Q23" s="255"/>
      <c r="R23" s="255"/>
      <c r="S23" s="255"/>
      <c r="T23" s="255"/>
      <c r="U23" s="255"/>
      <c r="V23" s="255"/>
      <c r="W23" s="255"/>
      <c r="X23" s="455"/>
      <c r="Y23" s="255"/>
      <c r="Z23" s="255"/>
      <c r="AA23" s="255"/>
      <c r="AB23" s="255"/>
      <c r="AC23" s="255"/>
      <c r="AD23" s="255"/>
      <c r="AE23" s="255"/>
      <c r="AF23" s="255"/>
      <c r="AG23" s="448"/>
      <c r="AH23" s="449"/>
      <c r="AI23" s="449"/>
      <c r="AJ23" s="449"/>
      <c r="AK23" s="449"/>
      <c r="AL23" s="449"/>
      <c r="AM23" s="255"/>
      <c r="AN23" s="255"/>
      <c r="AO23" s="449"/>
      <c r="AP23" s="449"/>
      <c r="AQ23" s="449"/>
      <c r="AR23" s="449"/>
      <c r="AS23" s="449"/>
      <c r="AT23" s="449"/>
      <c r="AU23" s="449"/>
      <c r="AV23" s="449"/>
      <c r="AW23" s="449"/>
      <c r="AX23" s="449"/>
      <c r="AY23" s="449"/>
      <c r="AZ23" s="449"/>
      <c r="BA23" s="449"/>
      <c r="BB23" s="449"/>
      <c r="BC23" s="449"/>
      <c r="BD23" s="449"/>
      <c r="BE23" s="449"/>
      <c r="BF23" s="449"/>
      <c r="BG23" s="449"/>
      <c r="BH23" s="450"/>
      <c r="BI23" s="449"/>
      <c r="BJ23" s="450"/>
      <c r="BK23" s="450"/>
      <c r="BL23" s="450"/>
      <c r="BM23" s="450"/>
      <c r="BN23" s="450"/>
      <c r="BO23" s="450"/>
      <c r="BP23" s="450"/>
      <c r="BQ23" s="450"/>
      <c r="BR23" s="450"/>
      <c r="BS23" s="450"/>
      <c r="BT23" s="450"/>
      <c r="BU23" s="450"/>
      <c r="BV23" s="450"/>
      <c r="BW23" s="450"/>
      <c r="BX23" s="451">
        <f>SUM(D23:BW23)</f>
        <v>0</v>
      </c>
      <c r="BY23" s="438"/>
      <c r="BZ23" s="453"/>
    </row>
    <row r="24" spans="1:78" ht="11.25">
      <c r="A24" s="452"/>
      <c r="B24" s="234"/>
      <c r="C24" s="159"/>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448"/>
      <c r="AH24" s="449"/>
      <c r="AI24" s="449"/>
      <c r="AJ24" s="449"/>
      <c r="AK24" s="449"/>
      <c r="AL24" s="449"/>
      <c r="AM24" s="255"/>
      <c r="AN24" s="255"/>
      <c r="AO24" s="449"/>
      <c r="AP24" s="449"/>
      <c r="AQ24" s="449"/>
      <c r="AR24" s="449"/>
      <c r="AS24" s="449"/>
      <c r="AT24" s="449"/>
      <c r="AU24" s="449"/>
      <c r="AV24" s="449"/>
      <c r="AW24" s="449"/>
      <c r="AX24" s="449"/>
      <c r="AY24" s="449"/>
      <c r="AZ24" s="449"/>
      <c r="BA24" s="449"/>
      <c r="BB24" s="449"/>
      <c r="BC24" s="449"/>
      <c r="BD24" s="449"/>
      <c r="BE24" s="449"/>
      <c r="BF24" s="449"/>
      <c r="BG24" s="449"/>
      <c r="BH24" s="450"/>
      <c r="BI24" s="449"/>
      <c r="BJ24" s="450"/>
      <c r="BK24" s="450"/>
      <c r="BL24" s="450"/>
      <c r="BM24" s="450"/>
      <c r="BN24" s="450"/>
      <c r="BO24" s="450"/>
      <c r="BP24" s="450"/>
      <c r="BQ24" s="450"/>
      <c r="BR24" s="450"/>
      <c r="BS24" s="450"/>
      <c r="BT24" s="450"/>
      <c r="BU24" s="450"/>
      <c r="BV24" s="450"/>
      <c r="BW24" s="450"/>
      <c r="BX24" s="451">
        <f>SUM(D24:BW24)</f>
        <v>0</v>
      </c>
      <c r="BY24" s="438"/>
      <c r="BZ24" s="417"/>
    </row>
    <row r="25" spans="1:78" ht="11.25">
      <c r="A25" s="452"/>
      <c r="B25" s="234"/>
      <c r="C25" s="159"/>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5"/>
      <c r="AG25" s="448"/>
      <c r="AH25" s="449"/>
      <c r="AI25" s="449"/>
      <c r="AJ25" s="449"/>
      <c r="AK25" s="449"/>
      <c r="AL25" s="449"/>
      <c r="AM25" s="255"/>
      <c r="AN25" s="255"/>
      <c r="AO25" s="449"/>
      <c r="AP25" s="449"/>
      <c r="AQ25" s="449"/>
      <c r="AR25" s="449"/>
      <c r="AS25" s="449"/>
      <c r="AT25" s="449"/>
      <c r="AU25" s="449"/>
      <c r="AV25" s="449"/>
      <c r="AW25" s="449"/>
      <c r="AX25" s="449"/>
      <c r="AY25" s="449"/>
      <c r="AZ25" s="449"/>
      <c r="BA25" s="449"/>
      <c r="BB25" s="449"/>
      <c r="BC25" s="449"/>
      <c r="BD25" s="449"/>
      <c r="BE25" s="449"/>
      <c r="BF25" s="449"/>
      <c r="BG25" s="449"/>
      <c r="BH25" s="450"/>
      <c r="BI25" s="449"/>
      <c r="BJ25" s="450"/>
      <c r="BK25" s="450"/>
      <c r="BL25" s="450"/>
      <c r="BM25" s="450"/>
      <c r="BN25" s="450"/>
      <c r="BO25" s="450"/>
      <c r="BP25" s="450"/>
      <c r="BQ25" s="450"/>
      <c r="BR25" s="450"/>
      <c r="BS25" s="450"/>
      <c r="BT25" s="450"/>
      <c r="BU25" s="450"/>
      <c r="BV25" s="450"/>
      <c r="BW25" s="450"/>
      <c r="BX25" s="451">
        <f>SUM(D25:BW25)</f>
        <v>0</v>
      </c>
      <c r="BY25" s="438"/>
      <c r="BZ25" s="417"/>
    </row>
    <row r="26" spans="1:78" ht="11.25">
      <c r="A26" s="452"/>
      <c r="B26" s="456"/>
      <c r="C26" s="253"/>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448"/>
      <c r="AH26" s="449"/>
      <c r="AI26" s="449"/>
      <c r="AJ26" s="449"/>
      <c r="AK26" s="449"/>
      <c r="AL26" s="449"/>
      <c r="AM26" s="255"/>
      <c r="AN26" s="255"/>
      <c r="AO26" s="449"/>
      <c r="AP26" s="449"/>
      <c r="AQ26" s="449"/>
      <c r="AR26" s="449"/>
      <c r="AS26" s="449"/>
      <c r="AT26" s="449"/>
      <c r="AU26" s="449"/>
      <c r="AV26" s="449"/>
      <c r="AW26" s="449"/>
      <c r="AX26" s="449"/>
      <c r="AY26" s="449"/>
      <c r="AZ26" s="449"/>
      <c r="BA26" s="449"/>
      <c r="BB26" s="449"/>
      <c r="BC26" s="449"/>
      <c r="BD26" s="449"/>
      <c r="BE26" s="449"/>
      <c r="BF26" s="449"/>
      <c r="BG26" s="449"/>
      <c r="BH26" s="450"/>
      <c r="BI26" s="449"/>
      <c r="BJ26" s="450"/>
      <c r="BK26" s="450"/>
      <c r="BL26" s="450"/>
      <c r="BM26" s="450"/>
      <c r="BN26" s="450"/>
      <c r="BO26" s="450"/>
      <c r="BP26" s="450"/>
      <c r="BQ26" s="450"/>
      <c r="BR26" s="450"/>
      <c r="BS26" s="450"/>
      <c r="BT26" s="450"/>
      <c r="BU26" s="450"/>
      <c r="BV26" s="450"/>
      <c r="BW26" s="450"/>
      <c r="BX26" s="451">
        <f>SUM(D26:BW26)</f>
        <v>0</v>
      </c>
      <c r="BY26" s="438"/>
      <c r="BZ26" s="453"/>
    </row>
    <row r="27" spans="1:78" ht="11.25">
      <c r="A27" s="452"/>
      <c r="B27" s="234"/>
      <c r="C27" s="253"/>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448"/>
      <c r="AH27" s="449"/>
      <c r="AI27" s="449"/>
      <c r="AJ27" s="449"/>
      <c r="AK27" s="449"/>
      <c r="AL27" s="449"/>
      <c r="AM27" s="255"/>
      <c r="AN27" s="255"/>
      <c r="AO27" s="449"/>
      <c r="AP27" s="449"/>
      <c r="AQ27" s="449"/>
      <c r="AR27" s="449"/>
      <c r="AS27" s="449"/>
      <c r="AT27" s="449"/>
      <c r="AU27" s="449"/>
      <c r="AV27" s="449"/>
      <c r="AW27" s="449"/>
      <c r="AX27" s="449"/>
      <c r="AY27" s="449"/>
      <c r="AZ27" s="449"/>
      <c r="BA27" s="449"/>
      <c r="BB27" s="449"/>
      <c r="BC27" s="449"/>
      <c r="BD27" s="449"/>
      <c r="BE27" s="449"/>
      <c r="BF27" s="449"/>
      <c r="BG27" s="449"/>
      <c r="BH27" s="450"/>
      <c r="BI27" s="449"/>
      <c r="BJ27" s="450"/>
      <c r="BK27" s="450"/>
      <c r="BL27" s="450"/>
      <c r="BM27" s="450"/>
      <c r="BN27" s="450"/>
      <c r="BO27" s="450"/>
      <c r="BP27" s="450"/>
      <c r="BQ27" s="450"/>
      <c r="BR27" s="450"/>
      <c r="BS27" s="450"/>
      <c r="BT27" s="450"/>
      <c r="BU27" s="450"/>
      <c r="BV27" s="450"/>
      <c r="BW27" s="450"/>
      <c r="BX27" s="249">
        <f>SUM(D27:BW27)</f>
        <v>0</v>
      </c>
      <c r="BY27" s="197"/>
      <c r="BZ27" s="453"/>
    </row>
    <row r="28" spans="1:78" ht="11.25">
      <c r="A28" s="452"/>
      <c r="B28" s="234"/>
      <c r="C28" s="253"/>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448"/>
      <c r="AH28" s="449"/>
      <c r="AI28" s="449"/>
      <c r="AJ28" s="449"/>
      <c r="AK28" s="449"/>
      <c r="AL28" s="449"/>
      <c r="AM28" s="255"/>
      <c r="AN28" s="255"/>
      <c r="AO28" s="449"/>
      <c r="AP28" s="449"/>
      <c r="AQ28" s="449"/>
      <c r="AR28" s="449"/>
      <c r="AS28" s="449"/>
      <c r="AT28" s="449"/>
      <c r="AU28" s="449"/>
      <c r="AV28" s="449"/>
      <c r="AW28" s="449"/>
      <c r="AX28" s="449"/>
      <c r="AY28" s="449"/>
      <c r="AZ28" s="449"/>
      <c r="BA28" s="449"/>
      <c r="BB28" s="449"/>
      <c r="BC28" s="449"/>
      <c r="BD28" s="449"/>
      <c r="BE28" s="449"/>
      <c r="BF28" s="449"/>
      <c r="BG28" s="449"/>
      <c r="BH28" s="450"/>
      <c r="BI28" s="449"/>
      <c r="BJ28" s="450"/>
      <c r="BK28" s="450"/>
      <c r="BL28" s="450"/>
      <c r="BM28" s="450"/>
      <c r="BN28" s="450"/>
      <c r="BO28" s="450"/>
      <c r="BP28" s="450"/>
      <c r="BQ28" s="450"/>
      <c r="BR28" s="450"/>
      <c r="BS28" s="450"/>
      <c r="BT28" s="450"/>
      <c r="BU28" s="450"/>
      <c r="BV28" s="450"/>
      <c r="BW28" s="450"/>
      <c r="BX28" s="249">
        <f>SUM(D28:BW28)</f>
        <v>0</v>
      </c>
      <c r="BY28" s="197"/>
      <c r="BZ28" s="453"/>
    </row>
    <row r="29" spans="1:78" ht="11.25">
      <c r="A29" s="452"/>
      <c r="B29" s="234"/>
      <c r="C29" s="253"/>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5"/>
      <c r="AF29" s="255"/>
      <c r="AG29" s="448"/>
      <c r="AH29" s="449"/>
      <c r="AI29" s="449"/>
      <c r="AJ29" s="449"/>
      <c r="AK29" s="449"/>
      <c r="AL29" s="449"/>
      <c r="AM29" s="255"/>
      <c r="AN29" s="255"/>
      <c r="AO29" s="449"/>
      <c r="AP29" s="449"/>
      <c r="AQ29" s="449"/>
      <c r="AR29" s="449"/>
      <c r="AS29" s="449"/>
      <c r="AT29" s="449"/>
      <c r="AU29" s="449"/>
      <c r="AV29" s="449"/>
      <c r="AW29" s="449"/>
      <c r="AX29" s="449"/>
      <c r="AY29" s="449"/>
      <c r="AZ29" s="449"/>
      <c r="BA29" s="449"/>
      <c r="BB29" s="449"/>
      <c r="BC29" s="449"/>
      <c r="BD29" s="449"/>
      <c r="BE29" s="449"/>
      <c r="BF29" s="449"/>
      <c r="BG29" s="449"/>
      <c r="BH29" s="450"/>
      <c r="BI29" s="449"/>
      <c r="BJ29" s="450"/>
      <c r="BK29" s="450"/>
      <c r="BL29" s="450"/>
      <c r="BM29" s="450"/>
      <c r="BN29" s="450"/>
      <c r="BO29" s="450"/>
      <c r="BP29" s="450"/>
      <c r="BQ29" s="450"/>
      <c r="BR29" s="450"/>
      <c r="BS29" s="450"/>
      <c r="BT29" s="450"/>
      <c r="BU29" s="450"/>
      <c r="BV29" s="450"/>
      <c r="BW29" s="450"/>
      <c r="BX29" s="249">
        <f>SUM(D29:BW29)</f>
        <v>0</v>
      </c>
      <c r="BY29" s="197"/>
      <c r="BZ29" s="453"/>
    </row>
    <row r="30" spans="1:78" ht="11.25">
      <c r="A30" s="452"/>
      <c r="B30" s="234"/>
      <c r="C30" s="253"/>
      <c r="D30" s="255"/>
      <c r="E30" s="255"/>
      <c r="F30" s="255"/>
      <c r="G30" s="255"/>
      <c r="H30" s="255"/>
      <c r="I30" s="255"/>
      <c r="J30" s="255"/>
      <c r="K30" s="255"/>
      <c r="L30" s="255"/>
      <c r="M30" s="255"/>
      <c r="N30" s="255"/>
      <c r="O30" s="255"/>
      <c r="P30" s="255"/>
      <c r="Q30" s="255"/>
      <c r="R30" s="255"/>
      <c r="S30" s="255"/>
      <c r="T30" s="255"/>
      <c r="U30" s="255"/>
      <c r="V30" s="255"/>
      <c r="W30" s="255"/>
      <c r="X30" s="255"/>
      <c r="Y30" s="255"/>
      <c r="Z30" s="255"/>
      <c r="AA30" s="255"/>
      <c r="AB30" s="255"/>
      <c r="AC30" s="255"/>
      <c r="AD30" s="255"/>
      <c r="AE30" s="255"/>
      <c r="AF30" s="255"/>
      <c r="AG30" s="448"/>
      <c r="AH30" s="449"/>
      <c r="AI30" s="449"/>
      <c r="AJ30" s="449"/>
      <c r="AK30" s="449"/>
      <c r="AL30" s="449"/>
      <c r="AM30" s="255"/>
      <c r="AN30" s="255"/>
      <c r="AO30" s="449"/>
      <c r="AP30" s="449"/>
      <c r="AQ30" s="449"/>
      <c r="AR30" s="449"/>
      <c r="AS30" s="449"/>
      <c r="AT30" s="449"/>
      <c r="AU30" s="449"/>
      <c r="AV30" s="449"/>
      <c r="AW30" s="449"/>
      <c r="AX30" s="449"/>
      <c r="AY30" s="449"/>
      <c r="AZ30" s="449"/>
      <c r="BA30" s="449"/>
      <c r="BB30" s="449"/>
      <c r="BC30" s="449"/>
      <c r="BD30" s="449"/>
      <c r="BE30" s="449"/>
      <c r="BF30" s="449"/>
      <c r="BG30" s="449"/>
      <c r="BH30" s="450"/>
      <c r="BI30" s="449"/>
      <c r="BJ30" s="450"/>
      <c r="BK30" s="450"/>
      <c r="BL30" s="450"/>
      <c r="BM30" s="450"/>
      <c r="BN30" s="450"/>
      <c r="BO30" s="450"/>
      <c r="BP30" s="450"/>
      <c r="BQ30" s="450"/>
      <c r="BR30" s="450"/>
      <c r="BS30" s="450"/>
      <c r="BT30" s="450"/>
      <c r="BU30" s="450"/>
      <c r="BV30" s="450"/>
      <c r="BW30" s="450"/>
      <c r="BX30" s="249">
        <f>SUM(D30:BW30)</f>
        <v>0</v>
      </c>
      <c r="BY30" s="197"/>
      <c r="BZ30" s="453"/>
    </row>
    <row r="31" spans="1:78" ht="11.25">
      <c r="A31" s="452"/>
      <c r="B31" s="234"/>
      <c r="C31" s="253"/>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448"/>
      <c r="AH31" s="449"/>
      <c r="AI31" s="449"/>
      <c r="AJ31" s="449"/>
      <c r="AK31" s="449"/>
      <c r="AL31" s="449"/>
      <c r="AM31" s="255"/>
      <c r="AN31" s="255"/>
      <c r="AO31" s="449"/>
      <c r="AP31" s="449"/>
      <c r="AQ31" s="449"/>
      <c r="AR31" s="449"/>
      <c r="AS31" s="449"/>
      <c r="AT31" s="449"/>
      <c r="AU31" s="449"/>
      <c r="AV31" s="449"/>
      <c r="AW31" s="449"/>
      <c r="AX31" s="449"/>
      <c r="AY31" s="449"/>
      <c r="AZ31" s="449"/>
      <c r="BA31" s="449"/>
      <c r="BB31" s="449"/>
      <c r="BC31" s="449"/>
      <c r="BD31" s="449"/>
      <c r="BE31" s="449"/>
      <c r="BF31" s="449"/>
      <c r="BG31" s="449"/>
      <c r="BH31" s="450"/>
      <c r="BI31" s="449"/>
      <c r="BJ31" s="450"/>
      <c r="BK31" s="450"/>
      <c r="BL31" s="450"/>
      <c r="BM31" s="450"/>
      <c r="BN31" s="450"/>
      <c r="BO31" s="450"/>
      <c r="BP31" s="450"/>
      <c r="BQ31" s="450"/>
      <c r="BR31" s="450"/>
      <c r="BS31" s="450"/>
      <c r="BT31" s="450"/>
      <c r="BU31" s="450"/>
      <c r="BV31" s="450"/>
      <c r="BW31" s="450"/>
      <c r="BX31" s="249">
        <f>SUM(D31:BW31)</f>
        <v>0</v>
      </c>
      <c r="BY31" s="197"/>
      <c r="BZ31" s="453"/>
    </row>
    <row r="32" spans="1:78" ht="11.25">
      <c r="A32" s="452"/>
      <c r="B32" s="234"/>
      <c r="C32" s="253"/>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448"/>
      <c r="AH32" s="449"/>
      <c r="AI32" s="449"/>
      <c r="AJ32" s="449"/>
      <c r="AK32" s="449"/>
      <c r="AL32" s="449"/>
      <c r="AM32" s="255"/>
      <c r="AN32" s="255"/>
      <c r="AO32" s="449"/>
      <c r="AP32" s="449"/>
      <c r="AQ32" s="449"/>
      <c r="AR32" s="449"/>
      <c r="AS32" s="449"/>
      <c r="AT32" s="449"/>
      <c r="AU32" s="449"/>
      <c r="AV32" s="449"/>
      <c r="AW32" s="449"/>
      <c r="AX32" s="449"/>
      <c r="AY32" s="449"/>
      <c r="AZ32" s="449"/>
      <c r="BA32" s="449"/>
      <c r="BB32" s="449"/>
      <c r="BC32" s="449"/>
      <c r="BD32" s="449"/>
      <c r="BE32" s="449"/>
      <c r="BF32" s="449"/>
      <c r="BG32" s="449"/>
      <c r="BH32" s="450"/>
      <c r="BI32" s="449"/>
      <c r="BJ32" s="450"/>
      <c r="BK32" s="450"/>
      <c r="BL32" s="450"/>
      <c r="BM32" s="450"/>
      <c r="BN32" s="450"/>
      <c r="BO32" s="450"/>
      <c r="BP32" s="450"/>
      <c r="BQ32" s="450"/>
      <c r="BR32" s="450"/>
      <c r="BS32" s="450"/>
      <c r="BT32" s="450"/>
      <c r="BU32" s="450"/>
      <c r="BV32" s="450"/>
      <c r="BW32" s="450"/>
      <c r="BX32" s="249">
        <f>SUM(D32:BW32)</f>
        <v>0</v>
      </c>
      <c r="BY32" s="197"/>
      <c r="BZ32" s="453"/>
    </row>
    <row r="33" spans="1:78" ht="11.25">
      <c r="A33" s="452"/>
      <c r="B33" s="234"/>
      <c r="C33" s="253"/>
      <c r="D33" s="255"/>
      <c r="E33" s="255"/>
      <c r="F33" s="255"/>
      <c r="G33" s="255"/>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448"/>
      <c r="AH33" s="449"/>
      <c r="AI33" s="449"/>
      <c r="AJ33" s="449"/>
      <c r="AK33" s="449"/>
      <c r="AL33" s="449"/>
      <c r="AM33" s="255"/>
      <c r="AN33" s="255"/>
      <c r="AO33" s="449"/>
      <c r="AP33" s="449"/>
      <c r="AQ33" s="449"/>
      <c r="AR33" s="449"/>
      <c r="AS33" s="449"/>
      <c r="AT33" s="449"/>
      <c r="AU33" s="449"/>
      <c r="AV33" s="449"/>
      <c r="AW33" s="449"/>
      <c r="AX33" s="449"/>
      <c r="AY33" s="449"/>
      <c r="AZ33" s="449"/>
      <c r="BA33" s="449"/>
      <c r="BB33" s="449"/>
      <c r="BC33" s="449"/>
      <c r="BD33" s="449"/>
      <c r="BE33" s="449"/>
      <c r="BF33" s="449"/>
      <c r="BG33" s="449"/>
      <c r="BH33" s="450"/>
      <c r="BI33" s="449"/>
      <c r="BJ33" s="450"/>
      <c r="BK33" s="450"/>
      <c r="BL33" s="450"/>
      <c r="BM33" s="450"/>
      <c r="BN33" s="450"/>
      <c r="BO33" s="450"/>
      <c r="BP33" s="450"/>
      <c r="BQ33" s="450"/>
      <c r="BR33" s="450"/>
      <c r="BS33" s="450"/>
      <c r="BT33" s="450"/>
      <c r="BU33" s="450"/>
      <c r="BV33" s="450"/>
      <c r="BW33" s="450"/>
      <c r="BX33" s="249">
        <f>SUM(D33:BW33)</f>
        <v>0</v>
      </c>
      <c r="BY33" s="197"/>
      <c r="BZ33" s="453"/>
    </row>
    <row r="34" spans="1:78" ht="11.25">
      <c r="A34" s="452"/>
      <c r="B34" s="234"/>
      <c r="C34" s="253"/>
      <c r="D34" s="255"/>
      <c r="E34" s="255"/>
      <c r="F34" s="255"/>
      <c r="G34" s="255"/>
      <c r="H34" s="255"/>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448"/>
      <c r="AH34" s="449"/>
      <c r="AI34" s="449"/>
      <c r="AJ34" s="449"/>
      <c r="AK34" s="449"/>
      <c r="AL34" s="449"/>
      <c r="AM34" s="255"/>
      <c r="AN34" s="255"/>
      <c r="AO34" s="449"/>
      <c r="AP34" s="449"/>
      <c r="AQ34" s="449"/>
      <c r="AR34" s="449"/>
      <c r="AS34" s="449"/>
      <c r="AT34" s="449"/>
      <c r="AU34" s="449"/>
      <c r="AV34" s="449"/>
      <c r="AW34" s="449"/>
      <c r="AX34" s="449"/>
      <c r="AY34" s="449"/>
      <c r="AZ34" s="449"/>
      <c r="BA34" s="449"/>
      <c r="BB34" s="449"/>
      <c r="BC34" s="449"/>
      <c r="BD34" s="449"/>
      <c r="BE34" s="449"/>
      <c r="BF34" s="449"/>
      <c r="BG34" s="449"/>
      <c r="BH34" s="450"/>
      <c r="BI34" s="449"/>
      <c r="BJ34" s="450"/>
      <c r="BK34" s="450"/>
      <c r="BL34" s="450"/>
      <c r="BM34" s="450"/>
      <c r="BN34" s="450"/>
      <c r="BO34" s="450"/>
      <c r="BP34" s="450"/>
      <c r="BQ34" s="450"/>
      <c r="BR34" s="450"/>
      <c r="BS34" s="450"/>
      <c r="BT34" s="450"/>
      <c r="BU34" s="450"/>
      <c r="BV34" s="450"/>
      <c r="BW34" s="450"/>
      <c r="BX34" s="249">
        <f>SUM(D34:BW34)</f>
        <v>0</v>
      </c>
      <c r="BY34" s="197"/>
      <c r="BZ34" s="453"/>
    </row>
    <row r="35" spans="1:78" ht="11.25">
      <c r="A35" s="452"/>
      <c r="B35" s="234"/>
      <c r="C35" s="253"/>
      <c r="D35" s="255"/>
      <c r="E35" s="255"/>
      <c r="F35" s="255"/>
      <c r="G35" s="255"/>
      <c r="H35" s="255"/>
      <c r="I35" s="255"/>
      <c r="J35" s="255"/>
      <c r="K35" s="255"/>
      <c r="L35" s="255"/>
      <c r="M35" s="255"/>
      <c r="N35" s="255"/>
      <c r="O35" s="255"/>
      <c r="P35" s="255"/>
      <c r="Q35" s="255"/>
      <c r="R35" s="255"/>
      <c r="S35" s="255"/>
      <c r="T35" s="255"/>
      <c r="U35" s="255"/>
      <c r="V35" s="255"/>
      <c r="W35" s="255"/>
      <c r="X35" s="255"/>
      <c r="Y35" s="255"/>
      <c r="Z35" s="255"/>
      <c r="AA35" s="255"/>
      <c r="AB35" s="255"/>
      <c r="AC35" s="255"/>
      <c r="AD35" s="255"/>
      <c r="AE35" s="255"/>
      <c r="AF35" s="255"/>
      <c r="AG35" s="448"/>
      <c r="AH35" s="449"/>
      <c r="AI35" s="449"/>
      <c r="AJ35" s="449"/>
      <c r="AK35" s="449"/>
      <c r="AL35" s="449"/>
      <c r="AM35" s="255"/>
      <c r="AN35" s="255"/>
      <c r="AO35" s="449"/>
      <c r="AP35" s="449"/>
      <c r="AQ35" s="449"/>
      <c r="AR35" s="449"/>
      <c r="AS35" s="449"/>
      <c r="AT35" s="449"/>
      <c r="AU35" s="449"/>
      <c r="AV35" s="449"/>
      <c r="AW35" s="449"/>
      <c r="AX35" s="449"/>
      <c r="AY35" s="449"/>
      <c r="AZ35" s="449"/>
      <c r="BA35" s="449"/>
      <c r="BB35" s="449"/>
      <c r="BC35" s="449"/>
      <c r="BD35" s="449"/>
      <c r="BE35" s="449"/>
      <c r="BF35" s="449"/>
      <c r="BG35" s="449"/>
      <c r="BH35" s="450"/>
      <c r="BI35" s="449"/>
      <c r="BJ35" s="450"/>
      <c r="BK35" s="450"/>
      <c r="BL35" s="450"/>
      <c r="BM35" s="450"/>
      <c r="BN35" s="450"/>
      <c r="BO35" s="450"/>
      <c r="BP35" s="450"/>
      <c r="BQ35" s="450"/>
      <c r="BR35" s="450"/>
      <c r="BS35" s="450"/>
      <c r="BT35" s="450"/>
      <c r="BU35" s="450"/>
      <c r="BV35" s="450"/>
      <c r="BW35" s="450"/>
      <c r="BX35" s="249">
        <f>SUM(D35:BW35)</f>
        <v>0</v>
      </c>
      <c r="BY35" s="197"/>
      <c r="BZ35" s="453"/>
    </row>
    <row r="36" spans="1:78" ht="11.25">
      <c r="A36" s="452"/>
      <c r="B36" s="254"/>
      <c r="C36" s="253"/>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448"/>
      <c r="AH36" s="449"/>
      <c r="AI36" s="449"/>
      <c r="AJ36" s="449"/>
      <c r="AK36" s="449"/>
      <c r="AL36" s="449"/>
      <c r="AM36" s="255"/>
      <c r="AN36" s="255"/>
      <c r="AO36" s="449"/>
      <c r="AP36" s="449"/>
      <c r="AQ36" s="449"/>
      <c r="AR36" s="449"/>
      <c r="AS36" s="449"/>
      <c r="AT36" s="449"/>
      <c r="AU36" s="449"/>
      <c r="AV36" s="449"/>
      <c r="AW36" s="449"/>
      <c r="AX36" s="449"/>
      <c r="AY36" s="449"/>
      <c r="AZ36" s="449"/>
      <c r="BA36" s="449"/>
      <c r="BB36" s="449"/>
      <c r="BC36" s="449"/>
      <c r="BD36" s="449"/>
      <c r="BE36" s="449"/>
      <c r="BF36" s="449"/>
      <c r="BG36" s="449"/>
      <c r="BH36" s="450"/>
      <c r="BI36" s="449"/>
      <c r="BJ36" s="450"/>
      <c r="BK36" s="450"/>
      <c r="BL36" s="450"/>
      <c r="BM36" s="450"/>
      <c r="BN36" s="450"/>
      <c r="BO36" s="450"/>
      <c r="BP36" s="450"/>
      <c r="BQ36" s="450"/>
      <c r="BR36" s="450"/>
      <c r="BS36" s="450"/>
      <c r="BT36" s="450"/>
      <c r="BU36" s="450"/>
      <c r="BV36" s="450"/>
      <c r="BW36" s="450"/>
      <c r="BX36" s="249">
        <f>SUM(D36:BW36)</f>
        <v>0</v>
      </c>
      <c r="BY36" s="197"/>
      <c r="BZ36" s="453"/>
    </row>
    <row r="37" spans="1:78" ht="11.25">
      <c r="A37" s="452"/>
      <c r="B37" s="254"/>
      <c r="C37" s="253"/>
      <c r="D37" s="255"/>
      <c r="E37" s="255"/>
      <c r="F37" s="255"/>
      <c r="G37" s="255"/>
      <c r="H37" s="255"/>
      <c r="I37" s="255"/>
      <c r="J37" s="255"/>
      <c r="K37" s="255"/>
      <c r="L37" s="255"/>
      <c r="M37" s="255"/>
      <c r="N37" s="255"/>
      <c r="O37" s="255"/>
      <c r="P37" s="255"/>
      <c r="Q37" s="255"/>
      <c r="R37" s="255"/>
      <c r="S37" s="255"/>
      <c r="T37" s="255"/>
      <c r="U37" s="255"/>
      <c r="V37" s="255"/>
      <c r="W37" s="255"/>
      <c r="X37" s="255"/>
      <c r="Y37" s="255"/>
      <c r="Z37" s="255"/>
      <c r="AA37" s="255"/>
      <c r="AB37" s="255"/>
      <c r="AC37" s="255"/>
      <c r="AD37" s="255"/>
      <c r="AE37" s="255"/>
      <c r="AF37" s="255"/>
      <c r="AG37" s="448"/>
      <c r="AH37" s="449"/>
      <c r="AI37" s="449"/>
      <c r="AJ37" s="449"/>
      <c r="AK37" s="449"/>
      <c r="AL37" s="449"/>
      <c r="AM37" s="255"/>
      <c r="AN37" s="255"/>
      <c r="AO37" s="449"/>
      <c r="AP37" s="449"/>
      <c r="AQ37" s="449"/>
      <c r="AR37" s="449"/>
      <c r="AS37" s="449"/>
      <c r="AT37" s="449"/>
      <c r="AU37" s="449"/>
      <c r="AV37" s="449"/>
      <c r="AW37" s="449"/>
      <c r="AX37" s="449"/>
      <c r="AY37" s="449"/>
      <c r="AZ37" s="449"/>
      <c r="BA37" s="449"/>
      <c r="BB37" s="449"/>
      <c r="BC37" s="449"/>
      <c r="BD37" s="449"/>
      <c r="BE37" s="449"/>
      <c r="BF37" s="449"/>
      <c r="BG37" s="449"/>
      <c r="BH37" s="450"/>
      <c r="BI37" s="449"/>
      <c r="BJ37" s="450"/>
      <c r="BK37" s="450"/>
      <c r="BL37" s="450"/>
      <c r="BM37" s="450"/>
      <c r="BN37" s="450"/>
      <c r="BO37" s="450"/>
      <c r="BP37" s="450"/>
      <c r="BQ37" s="450"/>
      <c r="BR37" s="450"/>
      <c r="BS37" s="450"/>
      <c r="BT37" s="450"/>
      <c r="BU37" s="450"/>
      <c r="BV37" s="450"/>
      <c r="BW37" s="450"/>
      <c r="BX37" s="249">
        <f>SUM(D37:BW37)</f>
        <v>0</v>
      </c>
      <c r="BY37" s="197"/>
      <c r="BZ37" s="453"/>
    </row>
    <row r="38" spans="1:78" ht="11.25">
      <c r="A38" s="452"/>
      <c r="B38" s="254"/>
      <c r="C38" s="253"/>
      <c r="D38" s="255"/>
      <c r="E38" s="255"/>
      <c r="F38" s="255"/>
      <c r="G38" s="255"/>
      <c r="H38" s="255"/>
      <c r="I38" s="255"/>
      <c r="J38" s="255"/>
      <c r="K38" s="255"/>
      <c r="L38" s="255"/>
      <c r="M38" s="255"/>
      <c r="N38" s="255"/>
      <c r="O38" s="255"/>
      <c r="P38" s="255"/>
      <c r="Q38" s="255"/>
      <c r="R38" s="255"/>
      <c r="S38" s="255"/>
      <c r="T38" s="255"/>
      <c r="U38" s="255"/>
      <c r="V38" s="255"/>
      <c r="W38" s="255"/>
      <c r="X38" s="255"/>
      <c r="Y38" s="255"/>
      <c r="Z38" s="255"/>
      <c r="AA38" s="255"/>
      <c r="AB38" s="255"/>
      <c r="AC38" s="255"/>
      <c r="AD38" s="255"/>
      <c r="AE38" s="255"/>
      <c r="AF38" s="255"/>
      <c r="AG38" s="448"/>
      <c r="AH38" s="449"/>
      <c r="AI38" s="449"/>
      <c r="AJ38" s="449"/>
      <c r="AK38" s="449"/>
      <c r="AL38" s="449"/>
      <c r="AM38" s="255"/>
      <c r="AN38" s="255"/>
      <c r="AO38" s="449"/>
      <c r="AP38" s="449"/>
      <c r="AQ38" s="449"/>
      <c r="AR38" s="449"/>
      <c r="AS38" s="449"/>
      <c r="AT38" s="449"/>
      <c r="AU38" s="449"/>
      <c r="AV38" s="449"/>
      <c r="AW38" s="449"/>
      <c r="AX38" s="449"/>
      <c r="AY38" s="449"/>
      <c r="AZ38" s="449"/>
      <c r="BA38" s="449"/>
      <c r="BB38" s="449"/>
      <c r="BC38" s="449"/>
      <c r="BD38" s="449"/>
      <c r="BE38" s="449"/>
      <c r="BF38" s="449"/>
      <c r="BG38" s="449"/>
      <c r="BH38" s="450"/>
      <c r="BI38" s="449"/>
      <c r="BJ38" s="450"/>
      <c r="BK38" s="450"/>
      <c r="BL38" s="450"/>
      <c r="BM38" s="450"/>
      <c r="BN38" s="450"/>
      <c r="BO38" s="450"/>
      <c r="BP38" s="450"/>
      <c r="BQ38" s="450"/>
      <c r="BR38" s="450"/>
      <c r="BS38" s="450"/>
      <c r="BT38" s="450"/>
      <c r="BU38" s="450"/>
      <c r="BV38" s="450"/>
      <c r="BW38" s="450"/>
      <c r="BX38" s="249">
        <f>SUM(D38:BW38)</f>
        <v>0</v>
      </c>
      <c r="BY38" s="197"/>
      <c r="BZ38" s="453"/>
    </row>
    <row r="39" spans="1:78" ht="11.25">
      <c r="A39" s="457"/>
      <c r="B39" s="254"/>
      <c r="C39" s="253"/>
      <c r="D39" s="255"/>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448"/>
      <c r="AH39" s="449"/>
      <c r="AI39" s="449"/>
      <c r="AJ39" s="449"/>
      <c r="AK39" s="449"/>
      <c r="AL39" s="449"/>
      <c r="AM39" s="255"/>
      <c r="AN39" s="255"/>
      <c r="AO39" s="449"/>
      <c r="AP39" s="449"/>
      <c r="AQ39" s="449"/>
      <c r="AR39" s="449"/>
      <c r="AS39" s="449"/>
      <c r="AT39" s="449"/>
      <c r="AU39" s="449"/>
      <c r="AV39" s="449"/>
      <c r="AW39" s="449"/>
      <c r="AX39" s="449"/>
      <c r="AY39" s="449"/>
      <c r="AZ39" s="449"/>
      <c r="BA39" s="449"/>
      <c r="BB39" s="449"/>
      <c r="BC39" s="449"/>
      <c r="BD39" s="449"/>
      <c r="BE39" s="449"/>
      <c r="BF39" s="449"/>
      <c r="BG39" s="449"/>
      <c r="BH39" s="450"/>
      <c r="BI39" s="449"/>
      <c r="BJ39" s="450"/>
      <c r="BK39" s="450"/>
      <c r="BL39" s="450"/>
      <c r="BM39" s="450"/>
      <c r="BN39" s="450"/>
      <c r="BO39" s="450"/>
      <c r="BP39" s="450"/>
      <c r="BQ39" s="450"/>
      <c r="BR39" s="450"/>
      <c r="BS39" s="450"/>
      <c r="BT39" s="450"/>
      <c r="BU39" s="450"/>
      <c r="BV39" s="450"/>
      <c r="BW39" s="450"/>
      <c r="BX39" s="249">
        <f>SUM(D39:BW39)</f>
        <v>0</v>
      </c>
      <c r="BY39" s="197"/>
      <c r="BZ39" s="453"/>
    </row>
    <row r="40" spans="1:78" ht="11.25">
      <c r="A40" s="457"/>
      <c r="B40" s="254"/>
      <c r="C40" s="253"/>
      <c r="D40" s="255"/>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448"/>
      <c r="AH40" s="449"/>
      <c r="AI40" s="449"/>
      <c r="AJ40" s="449"/>
      <c r="AK40" s="449"/>
      <c r="AL40" s="449"/>
      <c r="AM40" s="255"/>
      <c r="AN40" s="255"/>
      <c r="AO40" s="449"/>
      <c r="AP40" s="449"/>
      <c r="AQ40" s="449"/>
      <c r="AR40" s="449"/>
      <c r="AS40" s="449"/>
      <c r="AT40" s="449"/>
      <c r="AU40" s="449"/>
      <c r="AV40" s="449"/>
      <c r="AW40" s="449"/>
      <c r="AX40" s="449"/>
      <c r="AY40" s="449"/>
      <c r="AZ40" s="449"/>
      <c r="BA40" s="449"/>
      <c r="BB40" s="449"/>
      <c r="BC40" s="449"/>
      <c r="BD40" s="449"/>
      <c r="BE40" s="449"/>
      <c r="BF40" s="449"/>
      <c r="BG40" s="449"/>
      <c r="BH40" s="450"/>
      <c r="BI40" s="449"/>
      <c r="BJ40" s="450"/>
      <c r="BK40" s="450"/>
      <c r="BL40" s="450"/>
      <c r="BM40" s="450"/>
      <c r="BN40" s="450"/>
      <c r="BO40" s="450"/>
      <c r="BP40" s="450"/>
      <c r="BQ40" s="450"/>
      <c r="BR40" s="450"/>
      <c r="BS40" s="450"/>
      <c r="BT40" s="450"/>
      <c r="BU40" s="450"/>
      <c r="BV40" s="450"/>
      <c r="BW40" s="450"/>
      <c r="BX40" s="249">
        <f>SUM(D40:BW40)</f>
        <v>0</v>
      </c>
      <c r="BY40" s="197"/>
      <c r="BZ40" s="453"/>
    </row>
    <row r="41" spans="1:78" ht="11.25">
      <c r="A41" s="457"/>
      <c r="B41" s="254"/>
      <c r="C41" s="253"/>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448"/>
      <c r="AH41" s="449"/>
      <c r="AI41" s="449"/>
      <c r="AJ41" s="449"/>
      <c r="AK41" s="449"/>
      <c r="AL41" s="449"/>
      <c r="AM41" s="255"/>
      <c r="AN41" s="255"/>
      <c r="AO41" s="449"/>
      <c r="AP41" s="449"/>
      <c r="AQ41" s="449"/>
      <c r="AR41" s="449"/>
      <c r="AS41" s="449"/>
      <c r="AT41" s="449"/>
      <c r="AU41" s="449"/>
      <c r="AV41" s="449"/>
      <c r="AW41" s="449"/>
      <c r="AX41" s="449"/>
      <c r="AY41" s="449"/>
      <c r="AZ41" s="449"/>
      <c r="BA41" s="449"/>
      <c r="BB41" s="449"/>
      <c r="BC41" s="449"/>
      <c r="BD41" s="449"/>
      <c r="BE41" s="449"/>
      <c r="BF41" s="449"/>
      <c r="BG41" s="449"/>
      <c r="BH41" s="450"/>
      <c r="BI41" s="449"/>
      <c r="BJ41" s="450"/>
      <c r="BK41" s="450"/>
      <c r="BL41" s="450"/>
      <c r="BM41" s="450"/>
      <c r="BN41" s="450"/>
      <c r="BO41" s="450"/>
      <c r="BP41" s="450"/>
      <c r="BQ41" s="450"/>
      <c r="BR41" s="450"/>
      <c r="BS41" s="450"/>
      <c r="BT41" s="450"/>
      <c r="BU41" s="450"/>
      <c r="BV41" s="450"/>
      <c r="BW41" s="450"/>
      <c r="BX41" s="249">
        <f>SUM(D41:BW41)</f>
        <v>0</v>
      </c>
      <c r="BY41" s="197"/>
      <c r="BZ41" s="453"/>
    </row>
    <row r="42" spans="1:78" ht="11.25">
      <c r="A42" s="457"/>
      <c r="B42" s="254"/>
      <c r="C42" s="253"/>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55"/>
      <c r="AD42" s="255"/>
      <c r="AE42" s="255"/>
      <c r="AF42" s="255"/>
      <c r="AG42" s="448"/>
      <c r="AH42" s="449"/>
      <c r="AI42" s="449"/>
      <c r="AJ42" s="449"/>
      <c r="AK42" s="449"/>
      <c r="AL42" s="449"/>
      <c r="AM42" s="255"/>
      <c r="AN42" s="255"/>
      <c r="AO42" s="449"/>
      <c r="AP42" s="449"/>
      <c r="AQ42" s="449"/>
      <c r="AR42" s="449"/>
      <c r="AS42" s="449"/>
      <c r="AT42" s="449"/>
      <c r="AU42" s="449"/>
      <c r="AV42" s="449"/>
      <c r="AW42" s="449"/>
      <c r="AX42" s="449"/>
      <c r="AY42" s="449"/>
      <c r="AZ42" s="449"/>
      <c r="BA42" s="449"/>
      <c r="BB42" s="449"/>
      <c r="BC42" s="449"/>
      <c r="BD42" s="449"/>
      <c r="BE42" s="449"/>
      <c r="BF42" s="449"/>
      <c r="BG42" s="449"/>
      <c r="BH42" s="450"/>
      <c r="BI42" s="449"/>
      <c r="BJ42" s="450"/>
      <c r="BK42" s="450"/>
      <c r="BL42" s="450"/>
      <c r="BM42" s="450"/>
      <c r="BN42" s="450"/>
      <c r="BO42" s="450"/>
      <c r="BP42" s="450"/>
      <c r="BQ42" s="450"/>
      <c r="BR42" s="450"/>
      <c r="BS42" s="450"/>
      <c r="BT42" s="450"/>
      <c r="BU42" s="450"/>
      <c r="BV42" s="450"/>
      <c r="BW42" s="450"/>
      <c r="BX42" s="249">
        <f>SUM(D42:BW42)</f>
        <v>0</v>
      </c>
      <c r="BY42" s="197"/>
      <c r="BZ42" s="453"/>
    </row>
    <row r="43" spans="1:78" ht="11.25">
      <c r="A43" s="457"/>
      <c r="B43" s="254"/>
      <c r="C43" s="253"/>
      <c r="D43" s="255"/>
      <c r="E43" s="255"/>
      <c r="F43" s="255"/>
      <c r="G43" s="255"/>
      <c r="H43" s="255"/>
      <c r="I43" s="255"/>
      <c r="J43" s="255"/>
      <c r="K43" s="255"/>
      <c r="L43" s="255"/>
      <c r="M43" s="255"/>
      <c r="N43" s="255"/>
      <c r="O43" s="255"/>
      <c r="P43" s="255"/>
      <c r="Q43" s="255"/>
      <c r="R43" s="255"/>
      <c r="S43" s="255"/>
      <c r="T43" s="255"/>
      <c r="U43" s="255"/>
      <c r="V43" s="255"/>
      <c r="W43" s="255"/>
      <c r="X43" s="255"/>
      <c r="Y43" s="255"/>
      <c r="Z43" s="255"/>
      <c r="AA43" s="255"/>
      <c r="AB43" s="255"/>
      <c r="AC43" s="255"/>
      <c r="AD43" s="255"/>
      <c r="AE43" s="255"/>
      <c r="AF43" s="255"/>
      <c r="AG43" s="448"/>
      <c r="AH43" s="449"/>
      <c r="AI43" s="449"/>
      <c r="AJ43" s="449"/>
      <c r="AK43" s="449"/>
      <c r="AL43" s="449"/>
      <c r="AM43" s="255"/>
      <c r="AN43" s="255"/>
      <c r="AO43" s="449"/>
      <c r="AP43" s="449"/>
      <c r="AQ43" s="449"/>
      <c r="AR43" s="449"/>
      <c r="AS43" s="449"/>
      <c r="AT43" s="449"/>
      <c r="AU43" s="449"/>
      <c r="AV43" s="449"/>
      <c r="AW43" s="449"/>
      <c r="AX43" s="449"/>
      <c r="AY43" s="449"/>
      <c r="AZ43" s="449"/>
      <c r="BA43" s="449"/>
      <c r="BB43" s="449"/>
      <c r="BC43" s="449"/>
      <c r="BD43" s="449"/>
      <c r="BE43" s="449"/>
      <c r="BF43" s="449"/>
      <c r="BG43" s="449"/>
      <c r="BH43" s="450"/>
      <c r="BI43" s="449"/>
      <c r="BJ43" s="450"/>
      <c r="BK43" s="450"/>
      <c r="BL43" s="450"/>
      <c r="BM43" s="450"/>
      <c r="BN43" s="450"/>
      <c r="BO43" s="450"/>
      <c r="BP43" s="450"/>
      <c r="BQ43" s="450"/>
      <c r="BR43" s="450"/>
      <c r="BS43" s="450"/>
      <c r="BT43" s="450"/>
      <c r="BU43" s="450"/>
      <c r="BV43" s="450"/>
      <c r="BW43" s="450"/>
      <c r="BX43" s="249">
        <f>SUM(D43:BW43)</f>
        <v>0</v>
      </c>
      <c r="BY43" s="197"/>
      <c r="BZ43" s="453"/>
    </row>
    <row r="44" spans="1:78" ht="11.25">
      <c r="A44" s="457"/>
      <c r="B44" s="254"/>
      <c r="C44" s="253"/>
      <c r="D44" s="255"/>
      <c r="E44" s="255"/>
      <c r="F44" s="255"/>
      <c r="G44" s="255"/>
      <c r="H44" s="255"/>
      <c r="I44" s="255"/>
      <c r="J44" s="255"/>
      <c r="K44" s="255"/>
      <c r="L44" s="255"/>
      <c r="M44" s="255"/>
      <c r="N44" s="255"/>
      <c r="O44" s="255"/>
      <c r="P44" s="255"/>
      <c r="Q44" s="255"/>
      <c r="R44" s="255"/>
      <c r="S44" s="255"/>
      <c r="T44" s="255"/>
      <c r="U44" s="255"/>
      <c r="V44" s="255"/>
      <c r="W44" s="255"/>
      <c r="X44" s="255"/>
      <c r="Y44" s="255"/>
      <c r="Z44" s="255"/>
      <c r="AA44" s="255"/>
      <c r="AB44" s="255"/>
      <c r="AC44" s="255"/>
      <c r="AD44" s="255"/>
      <c r="AE44" s="255"/>
      <c r="AF44" s="255"/>
      <c r="AG44" s="448"/>
      <c r="AH44" s="449"/>
      <c r="AI44" s="449"/>
      <c r="AJ44" s="449"/>
      <c r="AK44" s="449"/>
      <c r="AL44" s="449"/>
      <c r="AM44" s="255"/>
      <c r="AN44" s="255"/>
      <c r="AO44" s="449"/>
      <c r="AP44" s="449"/>
      <c r="AQ44" s="449"/>
      <c r="AR44" s="449"/>
      <c r="AS44" s="449"/>
      <c r="AT44" s="449"/>
      <c r="AU44" s="449"/>
      <c r="AV44" s="449"/>
      <c r="AW44" s="449"/>
      <c r="AX44" s="449"/>
      <c r="AY44" s="449"/>
      <c r="AZ44" s="449"/>
      <c r="BA44" s="449"/>
      <c r="BB44" s="449"/>
      <c r="BC44" s="449"/>
      <c r="BD44" s="449"/>
      <c r="BE44" s="449"/>
      <c r="BF44" s="449"/>
      <c r="BG44" s="449"/>
      <c r="BH44" s="450"/>
      <c r="BI44" s="449"/>
      <c r="BJ44" s="450"/>
      <c r="BK44" s="450"/>
      <c r="BL44" s="450"/>
      <c r="BM44" s="450"/>
      <c r="BN44" s="450"/>
      <c r="BO44" s="450"/>
      <c r="BP44" s="450"/>
      <c r="BQ44" s="450"/>
      <c r="BR44" s="450"/>
      <c r="BS44" s="450"/>
      <c r="BT44" s="450"/>
      <c r="BU44" s="450"/>
      <c r="BV44" s="450"/>
      <c r="BW44" s="450"/>
      <c r="BX44" s="249">
        <f>SUM(D44:BW44)</f>
        <v>0</v>
      </c>
      <c r="BY44" s="197"/>
      <c r="BZ44" s="453"/>
    </row>
    <row r="45" spans="1:78" ht="11.25">
      <c r="A45" s="457"/>
      <c r="B45" s="254"/>
      <c r="C45" s="253"/>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448"/>
      <c r="AH45" s="449"/>
      <c r="AI45" s="449"/>
      <c r="AJ45" s="449"/>
      <c r="AK45" s="449"/>
      <c r="AL45" s="449"/>
      <c r="AM45" s="255"/>
      <c r="AN45" s="255"/>
      <c r="AO45" s="449"/>
      <c r="AP45" s="449"/>
      <c r="AQ45" s="449"/>
      <c r="AR45" s="449"/>
      <c r="AS45" s="449"/>
      <c r="AT45" s="449"/>
      <c r="AU45" s="449"/>
      <c r="AV45" s="449"/>
      <c r="AW45" s="449"/>
      <c r="AX45" s="449"/>
      <c r="AY45" s="449"/>
      <c r="AZ45" s="449"/>
      <c r="BA45" s="449"/>
      <c r="BB45" s="449"/>
      <c r="BC45" s="449"/>
      <c r="BD45" s="449"/>
      <c r="BE45" s="449"/>
      <c r="BF45" s="449"/>
      <c r="BG45" s="449"/>
      <c r="BH45" s="450"/>
      <c r="BI45" s="449"/>
      <c r="BJ45" s="450"/>
      <c r="BK45" s="450"/>
      <c r="BL45" s="450"/>
      <c r="BM45" s="450"/>
      <c r="BN45" s="450"/>
      <c r="BO45" s="450"/>
      <c r="BP45" s="450"/>
      <c r="BQ45" s="450"/>
      <c r="BR45" s="450"/>
      <c r="BS45" s="450"/>
      <c r="BT45" s="450"/>
      <c r="BU45" s="450"/>
      <c r="BV45" s="450"/>
      <c r="BW45" s="450"/>
      <c r="BX45" s="249">
        <f>SUM(D45:BW45)</f>
        <v>0</v>
      </c>
      <c r="BY45" s="197"/>
      <c r="BZ45" s="453"/>
    </row>
    <row r="46" spans="1:78" ht="11.25">
      <c r="A46" s="457"/>
      <c r="B46" s="254"/>
      <c r="C46" s="253"/>
      <c r="D46" s="255"/>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c r="AE46" s="255"/>
      <c r="AF46" s="255"/>
      <c r="AG46" s="448"/>
      <c r="AH46" s="449"/>
      <c r="AI46" s="449"/>
      <c r="AJ46" s="449"/>
      <c r="AK46" s="449"/>
      <c r="AL46" s="449"/>
      <c r="AM46" s="255"/>
      <c r="AN46" s="255"/>
      <c r="AO46" s="449"/>
      <c r="AP46" s="449"/>
      <c r="AQ46" s="449"/>
      <c r="AR46" s="449"/>
      <c r="AS46" s="449"/>
      <c r="AT46" s="449"/>
      <c r="AU46" s="449"/>
      <c r="AV46" s="449"/>
      <c r="AW46" s="449"/>
      <c r="AX46" s="449"/>
      <c r="AY46" s="449"/>
      <c r="AZ46" s="449"/>
      <c r="BA46" s="449"/>
      <c r="BB46" s="449"/>
      <c r="BC46" s="449"/>
      <c r="BD46" s="449"/>
      <c r="BE46" s="449"/>
      <c r="BF46" s="449"/>
      <c r="BG46" s="449"/>
      <c r="BH46" s="450"/>
      <c r="BI46" s="449"/>
      <c r="BJ46" s="450"/>
      <c r="BK46" s="450"/>
      <c r="BL46" s="450"/>
      <c r="BM46" s="450"/>
      <c r="BN46" s="450"/>
      <c r="BO46" s="450"/>
      <c r="BP46" s="450"/>
      <c r="BQ46" s="450"/>
      <c r="BR46" s="450"/>
      <c r="BS46" s="450"/>
      <c r="BT46" s="450"/>
      <c r="BU46" s="450"/>
      <c r="BV46" s="450"/>
      <c r="BW46" s="450"/>
      <c r="BX46" s="249">
        <f>SUM(D46:BW46)</f>
        <v>0</v>
      </c>
      <c r="BY46" s="197"/>
      <c r="BZ46" s="453"/>
    </row>
    <row r="47" spans="1:78" ht="11.25">
      <c r="A47" s="457"/>
      <c r="B47" s="254"/>
      <c r="C47" s="253"/>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448"/>
      <c r="AH47" s="449"/>
      <c r="AI47" s="449"/>
      <c r="AJ47" s="449"/>
      <c r="AK47" s="449"/>
      <c r="AL47" s="449"/>
      <c r="AM47" s="255"/>
      <c r="AN47" s="255"/>
      <c r="AO47" s="449"/>
      <c r="AP47" s="449"/>
      <c r="AQ47" s="449"/>
      <c r="AR47" s="449"/>
      <c r="AS47" s="449"/>
      <c r="AT47" s="449"/>
      <c r="AU47" s="449"/>
      <c r="AV47" s="449"/>
      <c r="AW47" s="449"/>
      <c r="AX47" s="449"/>
      <c r="AY47" s="449"/>
      <c r="AZ47" s="449"/>
      <c r="BA47" s="449"/>
      <c r="BB47" s="449"/>
      <c r="BC47" s="449"/>
      <c r="BD47" s="449"/>
      <c r="BE47" s="449"/>
      <c r="BF47" s="449"/>
      <c r="BG47" s="449"/>
      <c r="BH47" s="450"/>
      <c r="BI47" s="449"/>
      <c r="BJ47" s="450"/>
      <c r="BK47" s="450"/>
      <c r="BL47" s="450"/>
      <c r="BM47" s="450"/>
      <c r="BN47" s="450"/>
      <c r="BO47" s="450"/>
      <c r="BP47" s="450"/>
      <c r="BQ47" s="450"/>
      <c r="BR47" s="450"/>
      <c r="BS47" s="450"/>
      <c r="BT47" s="450"/>
      <c r="BU47" s="450"/>
      <c r="BV47" s="450"/>
      <c r="BW47" s="450"/>
      <c r="BX47" s="249">
        <f>SUM(D47:BW47)</f>
        <v>0</v>
      </c>
      <c r="BY47" s="197"/>
      <c r="BZ47" s="453"/>
    </row>
    <row r="48" spans="1:78" ht="11.25">
      <c r="A48" s="457"/>
      <c r="B48" s="254"/>
      <c r="C48" s="253"/>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255"/>
      <c r="AD48" s="255"/>
      <c r="AE48" s="255"/>
      <c r="AF48" s="255"/>
      <c r="AG48" s="448"/>
      <c r="AH48" s="449"/>
      <c r="AI48" s="449"/>
      <c r="AJ48" s="449"/>
      <c r="AK48" s="449"/>
      <c r="AL48" s="449"/>
      <c r="AM48" s="255"/>
      <c r="AN48" s="255"/>
      <c r="AO48" s="449"/>
      <c r="AP48" s="449"/>
      <c r="AQ48" s="449"/>
      <c r="AR48" s="449"/>
      <c r="AS48" s="449"/>
      <c r="AT48" s="449"/>
      <c r="AU48" s="449"/>
      <c r="AV48" s="449"/>
      <c r="AW48" s="449"/>
      <c r="AX48" s="449"/>
      <c r="AY48" s="449"/>
      <c r="AZ48" s="449"/>
      <c r="BA48" s="449"/>
      <c r="BB48" s="449"/>
      <c r="BC48" s="449"/>
      <c r="BD48" s="449"/>
      <c r="BE48" s="449"/>
      <c r="BF48" s="449"/>
      <c r="BG48" s="449"/>
      <c r="BH48" s="450"/>
      <c r="BI48" s="449"/>
      <c r="BJ48" s="450"/>
      <c r="BK48" s="450"/>
      <c r="BL48" s="450"/>
      <c r="BM48" s="450"/>
      <c r="BN48" s="450"/>
      <c r="BO48" s="450"/>
      <c r="BP48" s="450"/>
      <c r="BQ48" s="450"/>
      <c r="BR48" s="450"/>
      <c r="BS48" s="450"/>
      <c r="BT48" s="450"/>
      <c r="BU48" s="450"/>
      <c r="BV48" s="450"/>
      <c r="BW48" s="450"/>
      <c r="BX48" s="249">
        <f>SUM(D48:BW48)</f>
        <v>0</v>
      </c>
      <c r="BY48" s="197"/>
      <c r="BZ48" s="453"/>
    </row>
    <row r="49" spans="1:78" ht="11.25">
      <c r="A49" s="457"/>
      <c r="B49" s="254"/>
      <c r="C49" s="253"/>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448"/>
      <c r="AH49" s="449"/>
      <c r="AI49" s="449"/>
      <c r="AJ49" s="449"/>
      <c r="AK49" s="449"/>
      <c r="AL49" s="449"/>
      <c r="AM49" s="255"/>
      <c r="AN49" s="255"/>
      <c r="AO49" s="449"/>
      <c r="AP49" s="449"/>
      <c r="AQ49" s="449"/>
      <c r="AR49" s="449"/>
      <c r="AS49" s="449"/>
      <c r="AT49" s="449"/>
      <c r="AU49" s="449"/>
      <c r="AV49" s="449"/>
      <c r="AW49" s="449"/>
      <c r="AX49" s="449"/>
      <c r="AY49" s="449"/>
      <c r="AZ49" s="449"/>
      <c r="BA49" s="449"/>
      <c r="BB49" s="449"/>
      <c r="BC49" s="449"/>
      <c r="BD49" s="449"/>
      <c r="BE49" s="449"/>
      <c r="BF49" s="449"/>
      <c r="BG49" s="449"/>
      <c r="BH49" s="450"/>
      <c r="BI49" s="449"/>
      <c r="BJ49" s="450"/>
      <c r="BK49" s="450"/>
      <c r="BL49" s="450"/>
      <c r="BM49" s="450"/>
      <c r="BN49" s="450"/>
      <c r="BO49" s="450"/>
      <c r="BP49" s="450"/>
      <c r="BQ49" s="450"/>
      <c r="BR49" s="450"/>
      <c r="BS49" s="450"/>
      <c r="BT49" s="450"/>
      <c r="BU49" s="450"/>
      <c r="BV49" s="450"/>
      <c r="BW49" s="450"/>
      <c r="BX49" s="249">
        <f>SUM(D49:BW49)</f>
        <v>0</v>
      </c>
      <c r="BY49" s="197"/>
      <c r="BZ49" s="453"/>
    </row>
    <row r="50" spans="1:78" ht="11.25">
      <c r="A50" s="457"/>
      <c r="B50" s="254"/>
      <c r="C50" s="253"/>
      <c r="D50" s="255"/>
      <c r="E50" s="255"/>
      <c r="F50" s="255"/>
      <c r="G50" s="255"/>
      <c r="H50" s="255"/>
      <c r="I50" s="255"/>
      <c r="J50" s="255"/>
      <c r="K50" s="255"/>
      <c r="L50" s="255"/>
      <c r="M50" s="255"/>
      <c r="N50" s="255"/>
      <c r="O50" s="255"/>
      <c r="P50" s="255"/>
      <c r="Q50" s="255"/>
      <c r="R50" s="255"/>
      <c r="S50" s="255"/>
      <c r="T50" s="255"/>
      <c r="U50" s="255"/>
      <c r="V50" s="255"/>
      <c r="W50" s="255"/>
      <c r="X50" s="255"/>
      <c r="Y50" s="255"/>
      <c r="Z50" s="255"/>
      <c r="AA50" s="255"/>
      <c r="AB50" s="255"/>
      <c r="AC50" s="255"/>
      <c r="AD50" s="255"/>
      <c r="AE50" s="255"/>
      <c r="AF50" s="255"/>
      <c r="AG50" s="448"/>
      <c r="AH50" s="449"/>
      <c r="AI50" s="449"/>
      <c r="AJ50" s="449"/>
      <c r="AK50" s="449"/>
      <c r="AL50" s="449"/>
      <c r="AM50" s="255"/>
      <c r="AN50" s="255"/>
      <c r="AO50" s="449"/>
      <c r="AP50" s="449"/>
      <c r="AQ50" s="449"/>
      <c r="AR50" s="449"/>
      <c r="AS50" s="449"/>
      <c r="AT50" s="449"/>
      <c r="AU50" s="449"/>
      <c r="AV50" s="449"/>
      <c r="AW50" s="449"/>
      <c r="AX50" s="449"/>
      <c r="AY50" s="449"/>
      <c r="AZ50" s="449"/>
      <c r="BA50" s="449"/>
      <c r="BB50" s="449"/>
      <c r="BC50" s="449"/>
      <c r="BD50" s="449"/>
      <c r="BE50" s="449"/>
      <c r="BF50" s="449"/>
      <c r="BG50" s="449"/>
      <c r="BH50" s="450"/>
      <c r="BI50" s="449"/>
      <c r="BJ50" s="450"/>
      <c r="BK50" s="450"/>
      <c r="BL50" s="450"/>
      <c r="BM50" s="450"/>
      <c r="BN50" s="450"/>
      <c r="BO50" s="450"/>
      <c r="BP50" s="450"/>
      <c r="BQ50" s="450"/>
      <c r="BR50" s="450"/>
      <c r="BS50" s="450"/>
      <c r="BT50" s="450"/>
      <c r="BU50" s="450"/>
      <c r="BV50" s="450"/>
      <c r="BW50" s="450"/>
      <c r="BX50" s="249">
        <f>SUM(D50:BW50)</f>
        <v>0</v>
      </c>
      <c r="BY50" s="197"/>
      <c r="BZ50" s="453"/>
    </row>
    <row r="51" spans="1:78" ht="11.25">
      <c r="A51" s="457"/>
      <c r="B51" s="254"/>
      <c r="C51" s="253"/>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448"/>
      <c r="AH51" s="449"/>
      <c r="AI51" s="449"/>
      <c r="AJ51" s="449"/>
      <c r="AK51" s="449"/>
      <c r="AL51" s="449"/>
      <c r="AM51" s="255"/>
      <c r="AN51" s="255"/>
      <c r="AO51" s="449"/>
      <c r="AP51" s="449"/>
      <c r="AQ51" s="449"/>
      <c r="AR51" s="449"/>
      <c r="AS51" s="449"/>
      <c r="AT51" s="449"/>
      <c r="AU51" s="449"/>
      <c r="AV51" s="449"/>
      <c r="AW51" s="449"/>
      <c r="AX51" s="449"/>
      <c r="AY51" s="449"/>
      <c r="AZ51" s="449"/>
      <c r="BA51" s="449"/>
      <c r="BB51" s="449"/>
      <c r="BC51" s="449"/>
      <c r="BD51" s="449"/>
      <c r="BE51" s="449"/>
      <c r="BF51" s="449"/>
      <c r="BG51" s="449"/>
      <c r="BH51" s="450"/>
      <c r="BI51" s="449"/>
      <c r="BJ51" s="450"/>
      <c r="BK51" s="450"/>
      <c r="BL51" s="450"/>
      <c r="BM51" s="450"/>
      <c r="BN51" s="450"/>
      <c r="BO51" s="450"/>
      <c r="BP51" s="450"/>
      <c r="BQ51" s="450"/>
      <c r="BR51" s="450"/>
      <c r="BS51" s="450"/>
      <c r="BT51" s="450"/>
      <c r="BU51" s="450"/>
      <c r="BV51" s="450"/>
      <c r="BW51" s="450"/>
      <c r="BX51" s="249">
        <f>SUM(D51:BW51)</f>
        <v>0</v>
      </c>
      <c r="BY51" s="197"/>
      <c r="BZ51" s="453"/>
    </row>
    <row r="52" spans="1:78" ht="11.25">
      <c r="A52" s="457"/>
      <c r="B52" s="254"/>
      <c r="C52" s="253"/>
      <c r="D52" s="255"/>
      <c r="E52" s="255"/>
      <c r="F52" s="255"/>
      <c r="G52" s="255"/>
      <c r="H52" s="255"/>
      <c r="I52" s="255"/>
      <c r="J52" s="255"/>
      <c r="K52" s="255"/>
      <c r="L52" s="255"/>
      <c r="M52" s="255"/>
      <c r="N52" s="255"/>
      <c r="O52" s="255"/>
      <c r="P52" s="255"/>
      <c r="Q52" s="255"/>
      <c r="R52" s="255"/>
      <c r="S52" s="255"/>
      <c r="T52" s="255"/>
      <c r="U52" s="255"/>
      <c r="V52" s="255"/>
      <c r="W52" s="255"/>
      <c r="X52" s="255"/>
      <c r="Y52" s="255"/>
      <c r="Z52" s="255"/>
      <c r="AA52" s="255"/>
      <c r="AB52" s="255"/>
      <c r="AC52" s="255"/>
      <c r="AD52" s="255"/>
      <c r="AE52" s="255"/>
      <c r="AF52" s="255"/>
      <c r="AG52" s="448"/>
      <c r="AH52" s="449"/>
      <c r="AI52" s="449"/>
      <c r="AJ52" s="449"/>
      <c r="AK52" s="449"/>
      <c r="AL52" s="449"/>
      <c r="AM52" s="255"/>
      <c r="AN52" s="255"/>
      <c r="AO52" s="449"/>
      <c r="AP52" s="449"/>
      <c r="AQ52" s="449"/>
      <c r="AR52" s="449"/>
      <c r="AS52" s="449"/>
      <c r="AT52" s="449"/>
      <c r="AU52" s="449"/>
      <c r="AV52" s="449"/>
      <c r="AW52" s="449"/>
      <c r="AX52" s="449"/>
      <c r="AY52" s="449"/>
      <c r="AZ52" s="449"/>
      <c r="BA52" s="449"/>
      <c r="BB52" s="449"/>
      <c r="BC52" s="449"/>
      <c r="BD52" s="449"/>
      <c r="BE52" s="449"/>
      <c r="BF52" s="449"/>
      <c r="BG52" s="449"/>
      <c r="BH52" s="450"/>
      <c r="BI52" s="449"/>
      <c r="BJ52" s="450"/>
      <c r="BK52" s="450"/>
      <c r="BL52" s="450"/>
      <c r="BM52" s="450"/>
      <c r="BN52" s="450"/>
      <c r="BO52" s="450"/>
      <c r="BP52" s="450"/>
      <c r="BQ52" s="450"/>
      <c r="BR52" s="450"/>
      <c r="BS52" s="450"/>
      <c r="BT52" s="450"/>
      <c r="BU52" s="450"/>
      <c r="BV52" s="450"/>
      <c r="BW52" s="450"/>
      <c r="BX52" s="249">
        <f>SUM(D52:BW52)</f>
        <v>0</v>
      </c>
      <c r="BY52" s="197"/>
      <c r="BZ52" s="453"/>
    </row>
    <row r="53" spans="1:78" ht="11.25">
      <c r="A53" s="457"/>
      <c r="B53" s="254"/>
      <c r="C53" s="253"/>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5"/>
      <c r="AE53" s="255"/>
      <c r="AF53" s="255"/>
      <c r="AG53" s="448"/>
      <c r="AH53" s="449"/>
      <c r="AI53" s="449"/>
      <c r="AJ53" s="449"/>
      <c r="AK53" s="449"/>
      <c r="AL53" s="449"/>
      <c r="AM53" s="255"/>
      <c r="AN53" s="255"/>
      <c r="AO53" s="449"/>
      <c r="AP53" s="449"/>
      <c r="AQ53" s="449"/>
      <c r="AR53" s="449"/>
      <c r="AS53" s="449"/>
      <c r="AT53" s="449"/>
      <c r="AU53" s="449"/>
      <c r="AV53" s="449"/>
      <c r="AW53" s="449"/>
      <c r="AX53" s="449"/>
      <c r="AY53" s="449"/>
      <c r="AZ53" s="449"/>
      <c r="BA53" s="449"/>
      <c r="BB53" s="449"/>
      <c r="BC53" s="449"/>
      <c r="BD53" s="449"/>
      <c r="BE53" s="449"/>
      <c r="BF53" s="449"/>
      <c r="BG53" s="449"/>
      <c r="BH53" s="450"/>
      <c r="BI53" s="449"/>
      <c r="BJ53" s="450"/>
      <c r="BK53" s="450"/>
      <c r="BL53" s="450"/>
      <c r="BM53" s="450"/>
      <c r="BN53" s="450"/>
      <c r="BO53" s="450"/>
      <c r="BP53" s="450"/>
      <c r="BQ53" s="450"/>
      <c r="BR53" s="450"/>
      <c r="BS53" s="450"/>
      <c r="BT53" s="450"/>
      <c r="BU53" s="450"/>
      <c r="BV53" s="450"/>
      <c r="BW53" s="450"/>
      <c r="BX53" s="249">
        <f>SUM(D53:BW53)</f>
        <v>0</v>
      </c>
      <c r="BY53" s="197"/>
      <c r="BZ53" s="453"/>
    </row>
    <row r="54" spans="1:78" ht="11.25">
      <c r="A54" s="457"/>
      <c r="B54" s="254"/>
      <c r="C54" s="253"/>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448"/>
      <c r="AH54" s="449"/>
      <c r="AI54" s="449"/>
      <c r="AJ54" s="449"/>
      <c r="AK54" s="449"/>
      <c r="AL54" s="449"/>
      <c r="AM54" s="255"/>
      <c r="AN54" s="255"/>
      <c r="AO54" s="449"/>
      <c r="AP54" s="449"/>
      <c r="AQ54" s="449"/>
      <c r="AR54" s="449"/>
      <c r="AS54" s="449"/>
      <c r="AT54" s="449"/>
      <c r="AU54" s="449"/>
      <c r="AV54" s="449"/>
      <c r="AW54" s="449"/>
      <c r="AX54" s="449"/>
      <c r="AY54" s="449"/>
      <c r="AZ54" s="449"/>
      <c r="BA54" s="449"/>
      <c r="BB54" s="449"/>
      <c r="BC54" s="449"/>
      <c r="BD54" s="449"/>
      <c r="BE54" s="449"/>
      <c r="BF54" s="449"/>
      <c r="BG54" s="449"/>
      <c r="BH54" s="450"/>
      <c r="BI54" s="449"/>
      <c r="BJ54" s="450"/>
      <c r="BK54" s="450"/>
      <c r="BL54" s="450"/>
      <c r="BM54" s="450"/>
      <c r="BN54" s="450"/>
      <c r="BO54" s="450"/>
      <c r="BP54" s="450"/>
      <c r="BQ54" s="450"/>
      <c r="BR54" s="450"/>
      <c r="BS54" s="450"/>
      <c r="BT54" s="450"/>
      <c r="BU54" s="450"/>
      <c r="BV54" s="450"/>
      <c r="BW54" s="450"/>
      <c r="BX54" s="249">
        <f>SUM(D54:BW54)</f>
        <v>0</v>
      </c>
      <c r="BY54" s="197"/>
      <c r="BZ54" s="453"/>
    </row>
    <row r="55" spans="1:78" ht="11.25">
      <c r="A55" s="457"/>
      <c r="B55" s="254"/>
      <c r="C55" s="253"/>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448"/>
      <c r="AH55" s="449"/>
      <c r="AI55" s="449"/>
      <c r="AJ55" s="449"/>
      <c r="AK55" s="449"/>
      <c r="AL55" s="449"/>
      <c r="AM55" s="255"/>
      <c r="AN55" s="255"/>
      <c r="AO55" s="449"/>
      <c r="AP55" s="449"/>
      <c r="AQ55" s="449"/>
      <c r="AR55" s="449"/>
      <c r="AS55" s="449"/>
      <c r="AT55" s="449"/>
      <c r="AU55" s="449"/>
      <c r="AV55" s="449"/>
      <c r="AW55" s="449"/>
      <c r="AX55" s="449"/>
      <c r="AY55" s="449"/>
      <c r="AZ55" s="449"/>
      <c r="BA55" s="449"/>
      <c r="BB55" s="449"/>
      <c r="BC55" s="449"/>
      <c r="BD55" s="449"/>
      <c r="BE55" s="449"/>
      <c r="BF55" s="449"/>
      <c r="BG55" s="449"/>
      <c r="BH55" s="450"/>
      <c r="BI55" s="449"/>
      <c r="BJ55" s="450"/>
      <c r="BK55" s="450"/>
      <c r="BL55" s="450"/>
      <c r="BM55" s="450"/>
      <c r="BN55" s="450"/>
      <c r="BO55" s="450"/>
      <c r="BP55" s="450"/>
      <c r="BQ55" s="450"/>
      <c r="BR55" s="450"/>
      <c r="BS55" s="450"/>
      <c r="BT55" s="450"/>
      <c r="BU55" s="450"/>
      <c r="BV55" s="450"/>
      <c r="BW55" s="450"/>
      <c r="BX55" s="249">
        <f>SUM(D55:BW55)</f>
        <v>0</v>
      </c>
      <c r="BY55" s="197"/>
      <c r="BZ55" s="453"/>
    </row>
    <row r="56" spans="1:78" ht="11.25">
      <c r="A56" s="457"/>
      <c r="B56" s="254"/>
      <c r="C56" s="253"/>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448"/>
      <c r="AH56" s="449"/>
      <c r="AI56" s="449"/>
      <c r="AJ56" s="449"/>
      <c r="AK56" s="449"/>
      <c r="AL56" s="449"/>
      <c r="AM56" s="255"/>
      <c r="AN56" s="255"/>
      <c r="AO56" s="449"/>
      <c r="AP56" s="449"/>
      <c r="AQ56" s="449"/>
      <c r="AR56" s="449"/>
      <c r="AS56" s="449"/>
      <c r="AT56" s="449"/>
      <c r="AU56" s="449"/>
      <c r="AV56" s="449"/>
      <c r="AW56" s="449"/>
      <c r="AX56" s="449"/>
      <c r="AY56" s="449"/>
      <c r="AZ56" s="449"/>
      <c r="BA56" s="449"/>
      <c r="BB56" s="449"/>
      <c r="BC56" s="449"/>
      <c r="BD56" s="449"/>
      <c r="BE56" s="449"/>
      <c r="BF56" s="449"/>
      <c r="BG56" s="449"/>
      <c r="BH56" s="450"/>
      <c r="BI56" s="449"/>
      <c r="BJ56" s="450"/>
      <c r="BK56" s="450"/>
      <c r="BL56" s="450"/>
      <c r="BM56" s="450"/>
      <c r="BN56" s="450"/>
      <c r="BO56" s="450"/>
      <c r="BP56" s="450"/>
      <c r="BQ56" s="450"/>
      <c r="BR56" s="450"/>
      <c r="BS56" s="450"/>
      <c r="BT56" s="450"/>
      <c r="BU56" s="450"/>
      <c r="BV56" s="450"/>
      <c r="BW56" s="450"/>
      <c r="BX56" s="249">
        <f>SUM(D56:BW56)</f>
        <v>0</v>
      </c>
      <c r="BY56" s="197"/>
      <c r="BZ56" s="453"/>
    </row>
    <row r="57" spans="1:78" ht="11.25">
      <c r="A57" s="457"/>
      <c r="B57" s="254"/>
      <c r="C57" s="253"/>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448"/>
      <c r="AH57" s="449"/>
      <c r="AI57" s="449"/>
      <c r="AJ57" s="449"/>
      <c r="AK57" s="449"/>
      <c r="AL57" s="449"/>
      <c r="AM57" s="255"/>
      <c r="AN57" s="255"/>
      <c r="AO57" s="449"/>
      <c r="AP57" s="449"/>
      <c r="AQ57" s="449"/>
      <c r="AR57" s="449"/>
      <c r="AS57" s="449"/>
      <c r="AT57" s="449"/>
      <c r="AU57" s="449"/>
      <c r="AV57" s="449"/>
      <c r="AW57" s="449"/>
      <c r="AX57" s="449"/>
      <c r="AY57" s="449"/>
      <c r="AZ57" s="449"/>
      <c r="BA57" s="449"/>
      <c r="BB57" s="449"/>
      <c r="BC57" s="449"/>
      <c r="BD57" s="449"/>
      <c r="BE57" s="449"/>
      <c r="BF57" s="449"/>
      <c r="BG57" s="449"/>
      <c r="BH57" s="450"/>
      <c r="BI57" s="449"/>
      <c r="BJ57" s="450"/>
      <c r="BK57" s="450"/>
      <c r="BL57" s="450"/>
      <c r="BM57" s="450"/>
      <c r="BN57" s="450"/>
      <c r="BO57" s="450"/>
      <c r="BP57" s="450"/>
      <c r="BQ57" s="450"/>
      <c r="BR57" s="450"/>
      <c r="BS57" s="450"/>
      <c r="BT57" s="450"/>
      <c r="BU57" s="450"/>
      <c r="BV57" s="450"/>
      <c r="BW57" s="450"/>
      <c r="BX57" s="249">
        <f>SUM(D57:BW57)</f>
        <v>0</v>
      </c>
      <c r="BY57" s="197"/>
      <c r="BZ57" s="453"/>
    </row>
    <row r="58" spans="1:78" ht="11.25">
      <c r="A58" s="457"/>
      <c r="B58" s="254"/>
      <c r="C58" s="253"/>
      <c r="D58" s="255"/>
      <c r="E58" s="255"/>
      <c r="F58" s="255"/>
      <c r="G58" s="255"/>
      <c r="H58" s="255"/>
      <c r="I58" s="255"/>
      <c r="J58" s="255"/>
      <c r="K58" s="255"/>
      <c r="L58" s="255"/>
      <c r="M58" s="255"/>
      <c r="N58" s="255"/>
      <c r="O58" s="255"/>
      <c r="P58" s="255"/>
      <c r="Q58" s="255"/>
      <c r="R58" s="255"/>
      <c r="S58" s="255"/>
      <c r="T58" s="255"/>
      <c r="U58" s="255"/>
      <c r="V58" s="255"/>
      <c r="W58" s="255"/>
      <c r="X58" s="255"/>
      <c r="Y58" s="255"/>
      <c r="Z58" s="255"/>
      <c r="AA58" s="255"/>
      <c r="AB58" s="255"/>
      <c r="AC58" s="255"/>
      <c r="AD58" s="255"/>
      <c r="AE58" s="255"/>
      <c r="AF58" s="255"/>
      <c r="AG58" s="448"/>
      <c r="AH58" s="449"/>
      <c r="AI58" s="449"/>
      <c r="AJ58" s="449"/>
      <c r="AK58" s="449"/>
      <c r="AL58" s="449"/>
      <c r="AM58" s="255"/>
      <c r="AN58" s="255"/>
      <c r="AO58" s="449"/>
      <c r="AP58" s="449"/>
      <c r="AQ58" s="449"/>
      <c r="AR58" s="449"/>
      <c r="AS58" s="449"/>
      <c r="AT58" s="449"/>
      <c r="AU58" s="449"/>
      <c r="AV58" s="449"/>
      <c r="AW58" s="449"/>
      <c r="AX58" s="449"/>
      <c r="AY58" s="449"/>
      <c r="AZ58" s="449"/>
      <c r="BA58" s="449"/>
      <c r="BB58" s="449"/>
      <c r="BC58" s="449"/>
      <c r="BD58" s="449"/>
      <c r="BE58" s="449"/>
      <c r="BF58" s="449"/>
      <c r="BG58" s="449"/>
      <c r="BH58" s="450"/>
      <c r="BI58" s="449"/>
      <c r="BJ58" s="450"/>
      <c r="BK58" s="450"/>
      <c r="BL58" s="450"/>
      <c r="BM58" s="450"/>
      <c r="BN58" s="450"/>
      <c r="BO58" s="450"/>
      <c r="BP58" s="450"/>
      <c r="BQ58" s="450"/>
      <c r="BR58" s="450"/>
      <c r="BS58" s="450"/>
      <c r="BT58" s="450"/>
      <c r="BU58" s="450"/>
      <c r="BV58" s="450"/>
      <c r="BW58" s="450"/>
      <c r="BX58" s="249">
        <f>SUM(D58:BW58)</f>
        <v>0</v>
      </c>
      <c r="BY58" s="197"/>
      <c r="BZ58" s="453"/>
    </row>
    <row r="59" spans="1:78" ht="11.25">
      <c r="A59" s="457"/>
      <c r="B59" s="254"/>
      <c r="C59" s="253"/>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5"/>
      <c r="AD59" s="255"/>
      <c r="AE59" s="255"/>
      <c r="AF59" s="255"/>
      <c r="AG59" s="448"/>
      <c r="AH59" s="449"/>
      <c r="AI59" s="449"/>
      <c r="AJ59" s="449"/>
      <c r="AK59" s="449"/>
      <c r="AL59" s="449"/>
      <c r="AM59" s="255"/>
      <c r="AN59" s="255"/>
      <c r="AO59" s="449"/>
      <c r="AP59" s="449"/>
      <c r="AQ59" s="449"/>
      <c r="AR59" s="449"/>
      <c r="AS59" s="449"/>
      <c r="AT59" s="449"/>
      <c r="AU59" s="449"/>
      <c r="AV59" s="449"/>
      <c r="AW59" s="449"/>
      <c r="AX59" s="449"/>
      <c r="AY59" s="449"/>
      <c r="AZ59" s="449"/>
      <c r="BA59" s="449"/>
      <c r="BB59" s="449"/>
      <c r="BC59" s="449"/>
      <c r="BD59" s="449"/>
      <c r="BE59" s="449"/>
      <c r="BF59" s="449"/>
      <c r="BG59" s="449"/>
      <c r="BH59" s="450"/>
      <c r="BI59" s="449"/>
      <c r="BJ59" s="450"/>
      <c r="BK59" s="450"/>
      <c r="BL59" s="450"/>
      <c r="BM59" s="450"/>
      <c r="BN59" s="450"/>
      <c r="BO59" s="450"/>
      <c r="BP59" s="450"/>
      <c r="BQ59" s="450"/>
      <c r="BR59" s="450"/>
      <c r="BS59" s="450"/>
      <c r="BT59" s="450"/>
      <c r="BU59" s="450"/>
      <c r="BV59" s="450"/>
      <c r="BW59" s="450"/>
      <c r="BX59" s="249">
        <f>SUM(D59:BW59)</f>
        <v>0</v>
      </c>
      <c r="BY59" s="197"/>
      <c r="BZ59" s="453"/>
    </row>
    <row r="60" spans="1:78" ht="11.25">
      <c r="A60" s="457"/>
      <c r="B60" s="254"/>
      <c r="C60" s="253"/>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448"/>
      <c r="AH60" s="449"/>
      <c r="AI60" s="449"/>
      <c r="AJ60" s="449"/>
      <c r="AK60" s="449"/>
      <c r="AL60" s="449"/>
      <c r="AM60" s="255"/>
      <c r="AN60" s="255"/>
      <c r="AO60" s="449"/>
      <c r="AP60" s="449"/>
      <c r="AQ60" s="449"/>
      <c r="AR60" s="449"/>
      <c r="AS60" s="449"/>
      <c r="AT60" s="449"/>
      <c r="AU60" s="449"/>
      <c r="AV60" s="449"/>
      <c r="AW60" s="449"/>
      <c r="AX60" s="449"/>
      <c r="AY60" s="449"/>
      <c r="AZ60" s="449"/>
      <c r="BA60" s="449"/>
      <c r="BB60" s="449"/>
      <c r="BC60" s="449"/>
      <c r="BD60" s="449"/>
      <c r="BE60" s="449"/>
      <c r="BF60" s="449"/>
      <c r="BG60" s="449"/>
      <c r="BH60" s="450"/>
      <c r="BI60" s="449"/>
      <c r="BJ60" s="450"/>
      <c r="BK60" s="450"/>
      <c r="BL60" s="450"/>
      <c r="BM60" s="450"/>
      <c r="BN60" s="450"/>
      <c r="BO60" s="450"/>
      <c r="BP60" s="450"/>
      <c r="BQ60" s="450"/>
      <c r="BR60" s="450"/>
      <c r="BS60" s="450"/>
      <c r="BT60" s="450"/>
      <c r="BU60" s="450"/>
      <c r="BV60" s="450"/>
      <c r="BW60" s="450"/>
      <c r="BX60" s="249">
        <f>SUM(D60:BW60)</f>
        <v>0</v>
      </c>
      <c r="BY60" s="197"/>
      <c r="BZ60" s="453"/>
    </row>
    <row r="61" spans="1:78" ht="11.25">
      <c r="A61" s="457"/>
      <c r="B61" s="254"/>
      <c r="C61" s="253"/>
      <c r="D61" s="255"/>
      <c r="E61" s="255"/>
      <c r="F61" s="255"/>
      <c r="G61" s="255"/>
      <c r="H61" s="255"/>
      <c r="I61" s="255"/>
      <c r="J61" s="255"/>
      <c r="K61" s="255"/>
      <c r="L61" s="255"/>
      <c r="M61" s="255"/>
      <c r="N61" s="255"/>
      <c r="O61" s="255"/>
      <c r="P61" s="255"/>
      <c r="Q61" s="255"/>
      <c r="R61" s="255"/>
      <c r="S61" s="255"/>
      <c r="T61" s="255"/>
      <c r="U61" s="255"/>
      <c r="V61" s="255"/>
      <c r="W61" s="255"/>
      <c r="X61" s="255"/>
      <c r="Y61" s="255"/>
      <c r="Z61" s="255"/>
      <c r="AA61" s="255"/>
      <c r="AB61" s="255"/>
      <c r="AC61" s="255"/>
      <c r="AD61" s="255"/>
      <c r="AE61" s="255"/>
      <c r="AF61" s="255"/>
      <c r="AG61" s="448"/>
      <c r="AH61" s="449"/>
      <c r="AI61" s="449"/>
      <c r="AJ61" s="449"/>
      <c r="AK61" s="449"/>
      <c r="AL61" s="449"/>
      <c r="AM61" s="255"/>
      <c r="AN61" s="255"/>
      <c r="AO61" s="449"/>
      <c r="AP61" s="449"/>
      <c r="AQ61" s="449"/>
      <c r="AR61" s="449"/>
      <c r="AS61" s="449"/>
      <c r="AT61" s="449"/>
      <c r="AU61" s="449"/>
      <c r="AV61" s="449"/>
      <c r="AW61" s="449"/>
      <c r="AX61" s="449"/>
      <c r="AY61" s="449"/>
      <c r="AZ61" s="449"/>
      <c r="BA61" s="449"/>
      <c r="BB61" s="449"/>
      <c r="BC61" s="449"/>
      <c r="BD61" s="449"/>
      <c r="BE61" s="449"/>
      <c r="BF61" s="449"/>
      <c r="BG61" s="449"/>
      <c r="BH61" s="450"/>
      <c r="BI61" s="449"/>
      <c r="BJ61" s="450"/>
      <c r="BK61" s="450"/>
      <c r="BL61" s="450"/>
      <c r="BM61" s="450"/>
      <c r="BN61" s="450"/>
      <c r="BO61" s="450"/>
      <c r="BP61" s="450"/>
      <c r="BQ61" s="450"/>
      <c r="BR61" s="450"/>
      <c r="BS61" s="450"/>
      <c r="BT61" s="450"/>
      <c r="BU61" s="450"/>
      <c r="BV61" s="450"/>
      <c r="BW61" s="450"/>
      <c r="BX61" s="249">
        <f>SUM(D61:BW61)</f>
        <v>0</v>
      </c>
      <c r="BY61" s="197"/>
      <c r="BZ61" s="453"/>
    </row>
    <row r="62" spans="1:78" ht="11.25">
      <c r="A62" s="457"/>
      <c r="B62" s="254"/>
      <c r="C62" s="253"/>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448"/>
      <c r="AH62" s="449"/>
      <c r="AI62" s="449"/>
      <c r="AJ62" s="449"/>
      <c r="AK62" s="449"/>
      <c r="AL62" s="449"/>
      <c r="AM62" s="255"/>
      <c r="AN62" s="255"/>
      <c r="AO62" s="449"/>
      <c r="AP62" s="449"/>
      <c r="AQ62" s="449"/>
      <c r="AR62" s="449"/>
      <c r="AS62" s="449"/>
      <c r="AT62" s="449"/>
      <c r="AU62" s="449"/>
      <c r="AV62" s="449"/>
      <c r="AW62" s="449"/>
      <c r="AX62" s="449"/>
      <c r="AY62" s="449"/>
      <c r="AZ62" s="449"/>
      <c r="BA62" s="449"/>
      <c r="BB62" s="449"/>
      <c r="BC62" s="449"/>
      <c r="BD62" s="449"/>
      <c r="BE62" s="449"/>
      <c r="BF62" s="449"/>
      <c r="BG62" s="449"/>
      <c r="BH62" s="450"/>
      <c r="BI62" s="449"/>
      <c r="BJ62" s="450"/>
      <c r="BK62" s="450"/>
      <c r="BL62" s="450"/>
      <c r="BM62" s="450"/>
      <c r="BN62" s="450"/>
      <c r="BO62" s="450"/>
      <c r="BP62" s="450"/>
      <c r="BQ62" s="450"/>
      <c r="BR62" s="450"/>
      <c r="BS62" s="450"/>
      <c r="BT62" s="450"/>
      <c r="BU62" s="450"/>
      <c r="BV62" s="450"/>
      <c r="BW62" s="450"/>
      <c r="BX62" s="249">
        <f>SUM(D62:BW62)</f>
        <v>0</v>
      </c>
      <c r="BY62" s="197"/>
      <c r="BZ62" s="453"/>
    </row>
    <row r="63" spans="1:78" ht="11.25">
      <c r="A63" s="457"/>
      <c r="B63" s="254"/>
      <c r="C63" s="253"/>
      <c r="D63" s="255"/>
      <c r="E63" s="255"/>
      <c r="F63" s="255"/>
      <c r="G63" s="255"/>
      <c r="H63" s="255"/>
      <c r="I63" s="255"/>
      <c r="J63" s="255"/>
      <c r="K63" s="255"/>
      <c r="L63" s="255"/>
      <c r="M63" s="255"/>
      <c r="N63" s="255"/>
      <c r="O63" s="255"/>
      <c r="P63" s="255"/>
      <c r="Q63" s="255"/>
      <c r="R63" s="255"/>
      <c r="S63" s="255"/>
      <c r="T63" s="255"/>
      <c r="U63" s="255"/>
      <c r="V63" s="255"/>
      <c r="W63" s="255"/>
      <c r="X63" s="255"/>
      <c r="Y63" s="255"/>
      <c r="Z63" s="255"/>
      <c r="AA63" s="255"/>
      <c r="AB63" s="255"/>
      <c r="AC63" s="255"/>
      <c r="AD63" s="255"/>
      <c r="AE63" s="255"/>
      <c r="AF63" s="255"/>
      <c r="AG63" s="448"/>
      <c r="AH63" s="449"/>
      <c r="AI63" s="449"/>
      <c r="AJ63" s="449"/>
      <c r="AK63" s="449"/>
      <c r="AL63" s="449"/>
      <c r="AM63" s="255"/>
      <c r="AN63" s="255"/>
      <c r="AO63" s="449"/>
      <c r="AP63" s="449"/>
      <c r="AQ63" s="449"/>
      <c r="AR63" s="449"/>
      <c r="AS63" s="449"/>
      <c r="AT63" s="449"/>
      <c r="AU63" s="449"/>
      <c r="AV63" s="449"/>
      <c r="AW63" s="449"/>
      <c r="AX63" s="449"/>
      <c r="AY63" s="449"/>
      <c r="AZ63" s="449"/>
      <c r="BA63" s="449"/>
      <c r="BB63" s="449"/>
      <c r="BC63" s="449"/>
      <c r="BD63" s="449"/>
      <c r="BE63" s="449"/>
      <c r="BF63" s="449"/>
      <c r="BG63" s="449"/>
      <c r="BH63" s="450"/>
      <c r="BI63" s="449"/>
      <c r="BJ63" s="450"/>
      <c r="BK63" s="450"/>
      <c r="BL63" s="450"/>
      <c r="BM63" s="450"/>
      <c r="BN63" s="450"/>
      <c r="BO63" s="450"/>
      <c r="BP63" s="450"/>
      <c r="BQ63" s="450"/>
      <c r="BR63" s="450"/>
      <c r="BS63" s="450"/>
      <c r="BT63" s="450"/>
      <c r="BU63" s="450"/>
      <c r="BV63" s="450"/>
      <c r="BW63" s="450"/>
      <c r="BX63" s="249">
        <f>SUM(D63:BW63)</f>
        <v>0</v>
      </c>
      <c r="BY63" s="197"/>
      <c r="BZ63" s="453"/>
    </row>
    <row r="64" spans="1:78" ht="11.25">
      <c r="A64" s="457"/>
      <c r="B64" s="254"/>
      <c r="C64" s="253"/>
      <c r="D64" s="255"/>
      <c r="E64" s="255"/>
      <c r="F64" s="255"/>
      <c r="G64" s="255"/>
      <c r="H64" s="255"/>
      <c r="I64" s="255"/>
      <c r="J64" s="255"/>
      <c r="K64" s="255"/>
      <c r="L64" s="255"/>
      <c r="M64" s="255"/>
      <c r="N64" s="255"/>
      <c r="O64" s="255"/>
      <c r="P64" s="255"/>
      <c r="Q64" s="255"/>
      <c r="R64" s="255"/>
      <c r="S64" s="255"/>
      <c r="T64" s="255"/>
      <c r="U64" s="255"/>
      <c r="V64" s="255"/>
      <c r="W64" s="255"/>
      <c r="X64" s="255"/>
      <c r="Y64" s="255"/>
      <c r="Z64" s="255"/>
      <c r="AA64" s="255"/>
      <c r="AB64" s="255"/>
      <c r="AC64" s="255"/>
      <c r="AD64" s="255"/>
      <c r="AE64" s="255"/>
      <c r="AF64" s="255"/>
      <c r="AG64" s="448"/>
      <c r="AH64" s="449"/>
      <c r="AI64" s="449"/>
      <c r="AJ64" s="449"/>
      <c r="AK64" s="449"/>
      <c r="AL64" s="449"/>
      <c r="AM64" s="255"/>
      <c r="AN64" s="255"/>
      <c r="AO64" s="449"/>
      <c r="AP64" s="449"/>
      <c r="AQ64" s="449"/>
      <c r="AR64" s="449"/>
      <c r="AS64" s="449"/>
      <c r="AT64" s="449"/>
      <c r="AU64" s="449"/>
      <c r="AV64" s="449"/>
      <c r="AW64" s="449"/>
      <c r="AX64" s="449"/>
      <c r="AY64" s="449"/>
      <c r="AZ64" s="449"/>
      <c r="BA64" s="449"/>
      <c r="BB64" s="449"/>
      <c r="BC64" s="449"/>
      <c r="BD64" s="449"/>
      <c r="BE64" s="449"/>
      <c r="BF64" s="449"/>
      <c r="BG64" s="449"/>
      <c r="BH64" s="450"/>
      <c r="BI64" s="449"/>
      <c r="BJ64" s="450"/>
      <c r="BK64" s="450"/>
      <c r="BL64" s="450"/>
      <c r="BM64" s="450"/>
      <c r="BN64" s="450"/>
      <c r="BO64" s="450"/>
      <c r="BP64" s="450"/>
      <c r="BQ64" s="450"/>
      <c r="BR64" s="450"/>
      <c r="BS64" s="450"/>
      <c r="BT64" s="450"/>
      <c r="BU64" s="450"/>
      <c r="BV64" s="450"/>
      <c r="BW64" s="450"/>
      <c r="BX64" s="249">
        <f>SUM(D64:BW64)</f>
        <v>0</v>
      </c>
      <c r="BY64" s="197"/>
      <c r="BZ64" s="453"/>
    </row>
    <row r="65" spans="1:78" ht="11.25">
      <c r="A65" s="457"/>
      <c r="B65" s="254"/>
      <c r="C65" s="253"/>
      <c r="D65" s="255"/>
      <c r="E65" s="255"/>
      <c r="F65" s="255"/>
      <c r="G65" s="255"/>
      <c r="H65" s="255"/>
      <c r="I65" s="255"/>
      <c r="J65" s="255"/>
      <c r="K65" s="255"/>
      <c r="L65" s="255"/>
      <c r="M65" s="255"/>
      <c r="N65" s="255"/>
      <c r="O65" s="255"/>
      <c r="P65" s="255"/>
      <c r="Q65" s="255"/>
      <c r="R65" s="255"/>
      <c r="S65" s="255"/>
      <c r="T65" s="255"/>
      <c r="U65" s="255"/>
      <c r="V65" s="255"/>
      <c r="W65" s="255"/>
      <c r="X65" s="255"/>
      <c r="Y65" s="255"/>
      <c r="Z65" s="255"/>
      <c r="AA65" s="255"/>
      <c r="AB65" s="255"/>
      <c r="AC65" s="255"/>
      <c r="AD65" s="255"/>
      <c r="AE65" s="255"/>
      <c r="AF65" s="255"/>
      <c r="AG65" s="448"/>
      <c r="AH65" s="449"/>
      <c r="AI65" s="449"/>
      <c r="AJ65" s="449"/>
      <c r="AK65" s="449"/>
      <c r="AL65" s="449"/>
      <c r="AM65" s="255"/>
      <c r="AN65" s="255"/>
      <c r="AO65" s="449"/>
      <c r="AP65" s="449"/>
      <c r="AQ65" s="449"/>
      <c r="AR65" s="449"/>
      <c r="AS65" s="449"/>
      <c r="AT65" s="449"/>
      <c r="AU65" s="449"/>
      <c r="AV65" s="449"/>
      <c r="AW65" s="449"/>
      <c r="AX65" s="449"/>
      <c r="AY65" s="449"/>
      <c r="AZ65" s="449"/>
      <c r="BA65" s="449"/>
      <c r="BB65" s="449"/>
      <c r="BC65" s="449"/>
      <c r="BD65" s="449"/>
      <c r="BE65" s="449"/>
      <c r="BF65" s="449"/>
      <c r="BG65" s="449"/>
      <c r="BH65" s="450"/>
      <c r="BI65" s="449"/>
      <c r="BJ65" s="450"/>
      <c r="BK65" s="450"/>
      <c r="BL65" s="450"/>
      <c r="BM65" s="450"/>
      <c r="BN65" s="450"/>
      <c r="BO65" s="450"/>
      <c r="BP65" s="450"/>
      <c r="BQ65" s="450"/>
      <c r="BR65" s="450"/>
      <c r="BS65" s="450"/>
      <c r="BT65" s="450"/>
      <c r="BU65" s="450"/>
      <c r="BV65" s="450"/>
      <c r="BW65" s="450"/>
      <c r="BX65" s="249">
        <f>SUM(D65:BW65)</f>
        <v>0</v>
      </c>
      <c r="BY65" s="197"/>
      <c r="BZ65" s="453"/>
    </row>
    <row r="66" spans="1:78" ht="11.25">
      <c r="A66" s="457"/>
      <c r="B66" s="254"/>
      <c r="C66" s="253"/>
      <c r="D66" s="255"/>
      <c r="E66" s="255"/>
      <c r="F66" s="255"/>
      <c r="G66" s="255"/>
      <c r="H66" s="255"/>
      <c r="I66" s="255"/>
      <c r="J66" s="255"/>
      <c r="K66" s="255"/>
      <c r="L66" s="255"/>
      <c r="M66" s="255"/>
      <c r="N66" s="255"/>
      <c r="O66" s="255"/>
      <c r="P66" s="255"/>
      <c r="Q66" s="255"/>
      <c r="R66" s="255"/>
      <c r="S66" s="255"/>
      <c r="T66" s="255"/>
      <c r="U66" s="255"/>
      <c r="V66" s="255"/>
      <c r="W66" s="255"/>
      <c r="X66" s="255"/>
      <c r="Y66" s="255"/>
      <c r="Z66" s="255"/>
      <c r="AA66" s="255"/>
      <c r="AB66" s="255"/>
      <c r="AC66" s="255"/>
      <c r="AD66" s="255"/>
      <c r="AE66" s="255"/>
      <c r="AF66" s="255"/>
      <c r="AG66" s="448"/>
      <c r="AH66" s="449"/>
      <c r="AI66" s="449"/>
      <c r="AJ66" s="449"/>
      <c r="AK66" s="449"/>
      <c r="AL66" s="449"/>
      <c r="AM66" s="255"/>
      <c r="AN66" s="255"/>
      <c r="AO66" s="449"/>
      <c r="AP66" s="449"/>
      <c r="AQ66" s="449"/>
      <c r="AR66" s="449"/>
      <c r="AS66" s="449"/>
      <c r="AT66" s="449"/>
      <c r="AU66" s="449"/>
      <c r="AV66" s="449"/>
      <c r="AW66" s="449"/>
      <c r="AX66" s="449"/>
      <c r="AY66" s="449"/>
      <c r="AZ66" s="449"/>
      <c r="BA66" s="449"/>
      <c r="BB66" s="449"/>
      <c r="BC66" s="449"/>
      <c r="BD66" s="449"/>
      <c r="BE66" s="449"/>
      <c r="BF66" s="449"/>
      <c r="BG66" s="449"/>
      <c r="BH66" s="450"/>
      <c r="BI66" s="449"/>
      <c r="BJ66" s="450"/>
      <c r="BK66" s="450"/>
      <c r="BL66" s="450"/>
      <c r="BM66" s="450"/>
      <c r="BN66" s="450"/>
      <c r="BO66" s="450"/>
      <c r="BP66" s="450"/>
      <c r="BQ66" s="450"/>
      <c r="BR66" s="450"/>
      <c r="BS66" s="450"/>
      <c r="BT66" s="450"/>
      <c r="BU66" s="450"/>
      <c r="BV66" s="450"/>
      <c r="BW66" s="450"/>
      <c r="BX66" s="249">
        <f>SUM(D66:BW66)</f>
        <v>0</v>
      </c>
      <c r="BY66" s="197"/>
      <c r="BZ66" s="453"/>
    </row>
    <row r="67" spans="1:78" ht="11.25">
      <c r="A67" s="457"/>
      <c r="B67" s="254"/>
      <c r="C67" s="253"/>
      <c r="D67" s="255"/>
      <c r="E67" s="255"/>
      <c r="F67" s="255"/>
      <c r="G67" s="255"/>
      <c r="H67" s="255"/>
      <c r="I67" s="255"/>
      <c r="J67" s="255"/>
      <c r="K67" s="255"/>
      <c r="L67" s="255"/>
      <c r="M67" s="255"/>
      <c r="N67" s="255"/>
      <c r="O67" s="255"/>
      <c r="P67" s="255"/>
      <c r="Q67" s="255"/>
      <c r="R67" s="255"/>
      <c r="S67" s="255"/>
      <c r="T67" s="255"/>
      <c r="U67" s="255"/>
      <c r="V67" s="255"/>
      <c r="W67" s="255"/>
      <c r="X67" s="255"/>
      <c r="Y67" s="255"/>
      <c r="Z67" s="255"/>
      <c r="AA67" s="255"/>
      <c r="AB67" s="255"/>
      <c r="AC67" s="255"/>
      <c r="AD67" s="255"/>
      <c r="AE67" s="255"/>
      <c r="AF67" s="255"/>
      <c r="AG67" s="448"/>
      <c r="AH67" s="449"/>
      <c r="AI67" s="449"/>
      <c r="AJ67" s="449"/>
      <c r="AK67" s="449"/>
      <c r="AL67" s="449"/>
      <c r="AM67" s="255"/>
      <c r="AN67" s="255"/>
      <c r="AO67" s="449"/>
      <c r="AP67" s="449"/>
      <c r="AQ67" s="449"/>
      <c r="AR67" s="449"/>
      <c r="AS67" s="449"/>
      <c r="AT67" s="449"/>
      <c r="AU67" s="449"/>
      <c r="AV67" s="449"/>
      <c r="AW67" s="449"/>
      <c r="AX67" s="449"/>
      <c r="AY67" s="449"/>
      <c r="AZ67" s="449"/>
      <c r="BA67" s="449"/>
      <c r="BB67" s="449"/>
      <c r="BC67" s="449"/>
      <c r="BD67" s="449"/>
      <c r="BE67" s="449"/>
      <c r="BF67" s="449"/>
      <c r="BG67" s="449"/>
      <c r="BH67" s="450"/>
      <c r="BI67" s="449"/>
      <c r="BJ67" s="450"/>
      <c r="BK67" s="450"/>
      <c r="BL67" s="450"/>
      <c r="BM67" s="450"/>
      <c r="BN67" s="450"/>
      <c r="BO67" s="450"/>
      <c r="BP67" s="450"/>
      <c r="BQ67" s="450"/>
      <c r="BR67" s="450"/>
      <c r="BS67" s="450"/>
      <c r="BT67" s="450"/>
      <c r="BU67" s="450"/>
      <c r="BV67" s="450"/>
      <c r="BW67" s="450"/>
      <c r="BX67" s="249">
        <f>SUM(D67:BW67)</f>
        <v>0</v>
      </c>
      <c r="BY67" s="197"/>
      <c r="BZ67" s="453"/>
    </row>
    <row r="68" spans="1:78" ht="11.25">
      <c r="A68" s="457"/>
      <c r="B68" s="254"/>
      <c r="C68" s="253"/>
      <c r="D68" s="255"/>
      <c r="E68" s="255"/>
      <c r="F68" s="255"/>
      <c r="G68" s="255"/>
      <c r="H68" s="255"/>
      <c r="I68" s="255"/>
      <c r="J68" s="255"/>
      <c r="K68" s="255"/>
      <c r="L68" s="255"/>
      <c r="M68" s="255"/>
      <c r="N68" s="255"/>
      <c r="O68" s="255"/>
      <c r="P68" s="255"/>
      <c r="Q68" s="255"/>
      <c r="R68" s="255"/>
      <c r="S68" s="255"/>
      <c r="T68" s="255"/>
      <c r="U68" s="255"/>
      <c r="V68" s="255"/>
      <c r="W68" s="255"/>
      <c r="X68" s="255"/>
      <c r="Y68" s="255"/>
      <c r="Z68" s="255"/>
      <c r="AA68" s="255"/>
      <c r="AB68" s="255"/>
      <c r="AC68" s="255"/>
      <c r="AD68" s="255"/>
      <c r="AE68" s="255"/>
      <c r="AF68" s="255"/>
      <c r="AG68" s="448"/>
      <c r="AH68" s="449"/>
      <c r="AI68" s="449"/>
      <c r="AJ68" s="449"/>
      <c r="AK68" s="449"/>
      <c r="AL68" s="449"/>
      <c r="AM68" s="255"/>
      <c r="AN68" s="255"/>
      <c r="AO68" s="449"/>
      <c r="AP68" s="449"/>
      <c r="AQ68" s="449"/>
      <c r="AR68" s="449"/>
      <c r="AS68" s="449"/>
      <c r="AT68" s="449"/>
      <c r="AU68" s="449"/>
      <c r="AV68" s="449"/>
      <c r="AW68" s="449"/>
      <c r="AX68" s="449"/>
      <c r="AY68" s="449"/>
      <c r="AZ68" s="449"/>
      <c r="BA68" s="449"/>
      <c r="BB68" s="449"/>
      <c r="BC68" s="449"/>
      <c r="BD68" s="449"/>
      <c r="BE68" s="449"/>
      <c r="BF68" s="449"/>
      <c r="BG68" s="449"/>
      <c r="BH68" s="450"/>
      <c r="BI68" s="449"/>
      <c r="BJ68" s="450"/>
      <c r="BK68" s="450"/>
      <c r="BL68" s="450"/>
      <c r="BM68" s="450"/>
      <c r="BN68" s="450"/>
      <c r="BO68" s="450"/>
      <c r="BP68" s="450"/>
      <c r="BQ68" s="450"/>
      <c r="BR68" s="450"/>
      <c r="BS68" s="450"/>
      <c r="BT68" s="450"/>
      <c r="BU68" s="450"/>
      <c r="BV68" s="450"/>
      <c r="BW68" s="450"/>
      <c r="BX68" s="249">
        <f>SUM(D68:BW68)</f>
        <v>0</v>
      </c>
      <c r="BY68" s="197"/>
      <c r="BZ68" s="453"/>
    </row>
    <row r="69" spans="1:78" ht="11.25">
      <c r="A69" s="457"/>
      <c r="B69" s="254"/>
      <c r="C69" s="253"/>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448"/>
      <c r="AH69" s="449"/>
      <c r="AI69" s="449"/>
      <c r="AJ69" s="449"/>
      <c r="AK69" s="449"/>
      <c r="AL69" s="449"/>
      <c r="AM69" s="255"/>
      <c r="AN69" s="255"/>
      <c r="AO69" s="449"/>
      <c r="AP69" s="449"/>
      <c r="AQ69" s="449"/>
      <c r="AR69" s="449"/>
      <c r="AS69" s="449"/>
      <c r="AT69" s="449"/>
      <c r="AU69" s="449"/>
      <c r="AV69" s="449"/>
      <c r="AW69" s="449"/>
      <c r="AX69" s="449"/>
      <c r="AY69" s="449"/>
      <c r="AZ69" s="449"/>
      <c r="BA69" s="449"/>
      <c r="BB69" s="449"/>
      <c r="BC69" s="449"/>
      <c r="BD69" s="449"/>
      <c r="BE69" s="449"/>
      <c r="BF69" s="449"/>
      <c r="BG69" s="449"/>
      <c r="BH69" s="450"/>
      <c r="BI69" s="449"/>
      <c r="BJ69" s="450"/>
      <c r="BK69" s="450"/>
      <c r="BL69" s="450"/>
      <c r="BM69" s="450"/>
      <c r="BN69" s="450"/>
      <c r="BO69" s="450"/>
      <c r="BP69" s="450"/>
      <c r="BQ69" s="450"/>
      <c r="BR69" s="450"/>
      <c r="BS69" s="450"/>
      <c r="BT69" s="450"/>
      <c r="BU69" s="450"/>
      <c r="BV69" s="450"/>
      <c r="BW69" s="450"/>
      <c r="BX69" s="249">
        <f>SUM(D69:BW69)</f>
        <v>0</v>
      </c>
      <c r="BY69" s="197"/>
      <c r="BZ69" s="453"/>
    </row>
    <row r="70" spans="1:78" ht="11.25">
      <c r="A70" s="457"/>
      <c r="B70" s="254"/>
      <c r="C70" s="253"/>
      <c r="D70" s="255"/>
      <c r="E70" s="255"/>
      <c r="F70" s="255"/>
      <c r="G70" s="255"/>
      <c r="H70" s="255"/>
      <c r="I70" s="255"/>
      <c r="J70" s="255"/>
      <c r="K70" s="255"/>
      <c r="L70" s="255"/>
      <c r="M70" s="255"/>
      <c r="N70" s="255"/>
      <c r="O70" s="255"/>
      <c r="P70" s="255"/>
      <c r="Q70" s="255"/>
      <c r="R70" s="255"/>
      <c r="S70" s="255"/>
      <c r="T70" s="255"/>
      <c r="U70" s="255"/>
      <c r="V70" s="255"/>
      <c r="W70" s="255"/>
      <c r="X70" s="255"/>
      <c r="Y70" s="255"/>
      <c r="Z70" s="255"/>
      <c r="AA70" s="255"/>
      <c r="AB70" s="255"/>
      <c r="AC70" s="255"/>
      <c r="AD70" s="255"/>
      <c r="AE70" s="255"/>
      <c r="AF70" s="255"/>
      <c r="AG70" s="448"/>
      <c r="AH70" s="449"/>
      <c r="AI70" s="449"/>
      <c r="AJ70" s="449"/>
      <c r="AK70" s="449"/>
      <c r="AL70" s="449"/>
      <c r="AM70" s="255"/>
      <c r="AN70" s="255"/>
      <c r="AO70" s="449"/>
      <c r="AP70" s="449"/>
      <c r="AQ70" s="449"/>
      <c r="AR70" s="449"/>
      <c r="AS70" s="449"/>
      <c r="AT70" s="449"/>
      <c r="AU70" s="449"/>
      <c r="AV70" s="449"/>
      <c r="AW70" s="449"/>
      <c r="AX70" s="449"/>
      <c r="AY70" s="449"/>
      <c r="AZ70" s="449"/>
      <c r="BA70" s="449"/>
      <c r="BB70" s="449"/>
      <c r="BC70" s="449"/>
      <c r="BD70" s="449"/>
      <c r="BE70" s="449"/>
      <c r="BF70" s="449"/>
      <c r="BG70" s="449"/>
      <c r="BH70" s="450"/>
      <c r="BI70" s="449"/>
      <c r="BJ70" s="450"/>
      <c r="BK70" s="450"/>
      <c r="BL70" s="450"/>
      <c r="BM70" s="450"/>
      <c r="BN70" s="450"/>
      <c r="BO70" s="450"/>
      <c r="BP70" s="450"/>
      <c r="BQ70" s="450"/>
      <c r="BR70" s="450"/>
      <c r="BS70" s="450"/>
      <c r="BT70" s="450"/>
      <c r="BU70" s="450"/>
      <c r="BV70" s="450"/>
      <c r="BW70" s="450"/>
      <c r="BX70" s="249">
        <f>SUM(D70:BW70)</f>
        <v>0</v>
      </c>
      <c r="BY70" s="197"/>
      <c r="BZ70" s="453"/>
    </row>
    <row r="71" spans="1:76" ht="11.25">
      <c r="A71" s="457"/>
      <c r="B71" s="458"/>
      <c r="C71" s="159"/>
      <c r="D71" s="255"/>
      <c r="E71" s="255"/>
      <c r="F71" s="255"/>
      <c r="G71" s="255"/>
      <c r="H71" s="255"/>
      <c r="I71" s="255"/>
      <c r="J71" s="255"/>
      <c r="K71" s="255"/>
      <c r="L71" s="255"/>
      <c r="M71" s="255"/>
      <c r="N71" s="255"/>
      <c r="O71" s="255"/>
      <c r="P71" s="255"/>
      <c r="Q71" s="255"/>
      <c r="R71" s="255"/>
      <c r="S71" s="255"/>
      <c r="T71" s="255"/>
      <c r="U71" s="255"/>
      <c r="V71" s="255"/>
      <c r="W71" s="255"/>
      <c r="X71" s="255"/>
      <c r="Y71" s="255"/>
      <c r="Z71" s="255"/>
      <c r="AA71" s="255"/>
      <c r="AB71" s="255"/>
      <c r="AC71" s="255"/>
      <c r="AD71" s="255"/>
      <c r="AE71" s="255"/>
      <c r="AF71" s="255"/>
      <c r="AG71" s="255"/>
      <c r="AH71" s="255"/>
      <c r="AI71" s="255"/>
      <c r="AJ71" s="255"/>
      <c r="AK71" s="255"/>
      <c r="AL71" s="255"/>
      <c r="AM71" s="255"/>
      <c r="AN71" s="255"/>
      <c r="AO71" s="255"/>
      <c r="AP71" s="255"/>
      <c r="AQ71" s="255"/>
      <c r="AR71" s="255"/>
      <c r="AS71" s="255"/>
      <c r="AT71" s="255"/>
      <c r="AU71" s="255"/>
      <c r="AV71" s="255"/>
      <c r="AW71" s="255"/>
      <c r="AX71" s="255"/>
      <c r="AY71" s="255"/>
      <c r="AZ71" s="255"/>
      <c r="BA71" s="255"/>
      <c r="BB71" s="255"/>
      <c r="BC71" s="255"/>
      <c r="BD71" s="255"/>
      <c r="BE71" s="255"/>
      <c r="BF71" s="255"/>
      <c r="BG71" s="255"/>
      <c r="BH71" s="255"/>
      <c r="BI71" s="255"/>
      <c r="BJ71" s="255"/>
      <c r="BK71" s="255"/>
      <c r="BL71" s="255"/>
      <c r="BM71" s="255"/>
      <c r="BN71" s="255"/>
      <c r="BO71" s="255"/>
      <c r="BP71" s="255"/>
      <c r="BQ71" s="255"/>
      <c r="BR71" s="255"/>
      <c r="BS71" s="255"/>
      <c r="BT71" s="255"/>
      <c r="BU71" s="255"/>
      <c r="BV71" s="255"/>
      <c r="BW71" s="255"/>
      <c r="BX71" s="249">
        <f>SUM(D71:BW71)</f>
        <v>0</v>
      </c>
    </row>
    <row r="72" spans="1:77" ht="11.25">
      <c r="A72" s="736" t="s">
        <v>311</v>
      </c>
      <c r="B72" s="736"/>
      <c r="C72" s="736"/>
      <c r="D72" s="262">
        <f>SUM(D13:D71)</f>
        <v>0</v>
      </c>
      <c r="E72" s="262">
        <f>SUM(E13:E71)</f>
        <v>0</v>
      </c>
      <c r="F72" s="262">
        <f>SUM(F13:F71)</f>
        <v>0</v>
      </c>
      <c r="G72" s="262">
        <f>SUM(G13:G71)</f>
        <v>0</v>
      </c>
      <c r="H72" s="262">
        <f>SUM(H13:H71)</f>
        <v>0</v>
      </c>
      <c r="I72" s="262">
        <f>SUM(I13:I71)</f>
        <v>0</v>
      </c>
      <c r="J72" s="262">
        <f>SUM(J13:J71)</f>
        <v>0</v>
      </c>
      <c r="K72" s="262">
        <f>SUM(K13:K71)</f>
        <v>0</v>
      </c>
      <c r="L72" s="262">
        <f>SUM(L13:L71)</f>
        <v>91498.76</v>
      </c>
      <c r="M72" s="262">
        <f>SUM(M13:M71)</f>
        <v>0</v>
      </c>
      <c r="N72" s="262">
        <f>SUM(N13:N71)</f>
        <v>0</v>
      </c>
      <c r="O72" s="262">
        <f>SUM(O13:O71)</f>
        <v>0</v>
      </c>
      <c r="P72" s="262">
        <f>SUM(P13:P71)</f>
        <v>0</v>
      </c>
      <c r="Q72" s="262">
        <f>SUM(Q13:Q71)</f>
        <v>0</v>
      </c>
      <c r="R72" s="262">
        <f>SUM(R13:R71)</f>
        <v>0</v>
      </c>
      <c r="S72" s="262">
        <f>SUM(S13:S71)</f>
        <v>0</v>
      </c>
      <c r="T72" s="262">
        <f>SUM(T13:T71)</f>
        <v>82530</v>
      </c>
      <c r="U72" s="262">
        <f>SUM(U13:U71)</f>
        <v>0</v>
      </c>
      <c r="V72" s="262">
        <f>SUM(V13:V71)</f>
        <v>0</v>
      </c>
      <c r="W72" s="262">
        <f>SUM(W13:W71)</f>
        <v>0</v>
      </c>
      <c r="X72" s="262">
        <f>SUM(X13:X71)</f>
        <v>0</v>
      </c>
      <c r="Y72" s="262">
        <f>SUM(Y13:Y71)</f>
        <v>0</v>
      </c>
      <c r="Z72" s="262">
        <f>SUM(Z13:Z71)</f>
        <v>0</v>
      </c>
      <c r="AA72" s="262">
        <f>SUM(AA13:AA71)</f>
        <v>0</v>
      </c>
      <c r="AB72" s="262">
        <f>SUM(AB13:AB71)</f>
        <v>0</v>
      </c>
      <c r="AC72" s="262">
        <f>SUM(AC13:AC71)</f>
        <v>0</v>
      </c>
      <c r="AD72" s="262">
        <f>SUM(AD13:AD71)</f>
        <v>0</v>
      </c>
      <c r="AE72" s="262">
        <f>SUM(AE13:AE71)</f>
        <v>0</v>
      </c>
      <c r="AF72" s="262">
        <f>SUM(AF13:AF71)</f>
        <v>0</v>
      </c>
      <c r="AG72" s="262">
        <f>SUM(AG13:AG71)</f>
        <v>0</v>
      </c>
      <c r="AH72" s="262">
        <f>SUM(AH13:AH71)</f>
        <v>24456413.97</v>
      </c>
      <c r="AI72" s="262">
        <f>SUM(AI13:AI71)</f>
        <v>0</v>
      </c>
      <c r="AJ72" s="262">
        <f>SUM(AJ13:AJ71)</f>
        <v>0</v>
      </c>
      <c r="AK72" s="262">
        <f>SUM(AK13:AK71)</f>
        <v>0</v>
      </c>
      <c r="AL72" s="262">
        <f>SUM(AL13:AL71)</f>
        <v>0</v>
      </c>
      <c r="AM72" s="262">
        <f>SUM(AM13:AM71)</f>
        <v>0</v>
      </c>
      <c r="AN72" s="262">
        <f>SUM(AN13:AN71)</f>
        <v>0</v>
      </c>
      <c r="AO72" s="262">
        <f>SUM(AO13:AO71)</f>
        <v>0</v>
      </c>
      <c r="AP72" s="262">
        <f>SUM(AP13:AP71)</f>
        <v>3811.1</v>
      </c>
      <c r="AQ72" s="262">
        <f>SUM(AQ13:AQ71)</f>
        <v>0</v>
      </c>
      <c r="AR72" s="262">
        <f>SUM(AR13:AR71)</f>
        <v>147000</v>
      </c>
      <c r="AS72" s="262">
        <f>SUM(AS13:AS71)</f>
        <v>0</v>
      </c>
      <c r="AT72" s="262">
        <f>SUM(AT13:AT71)</f>
        <v>0</v>
      </c>
      <c r="AU72" s="262">
        <f>SUM(AU13:AU71)</f>
        <v>0</v>
      </c>
      <c r="AV72" s="262">
        <f>SUM(AV13:AV71)</f>
        <v>3163634.84</v>
      </c>
      <c r="AW72" s="262">
        <f>SUM(AW13:AW71)</f>
        <v>0</v>
      </c>
      <c r="AX72" s="262">
        <f>SUM(AX13:AX71)</f>
        <v>0</v>
      </c>
      <c r="AY72" s="262">
        <f>SUM(AY13:AY71)</f>
        <v>0</v>
      </c>
      <c r="AZ72" s="262">
        <f>SUM(AZ13:AZ71)</f>
        <v>851375.16</v>
      </c>
      <c r="BA72" s="262">
        <f>SUM(BA13:BA71)</f>
        <v>459649091</v>
      </c>
      <c r="BB72" s="262">
        <f>SUM(BB13:BB71)</f>
        <v>0</v>
      </c>
      <c r="BC72" s="262">
        <f>SUM(BC13:BC71)</f>
        <v>0</v>
      </c>
      <c r="BD72" s="262">
        <f>SUM(BD13:BD71)</f>
        <v>0</v>
      </c>
      <c r="BE72" s="262">
        <f>SUM(BE13:BE71)</f>
        <v>0</v>
      </c>
      <c r="BF72" s="262">
        <f>SUM(BF13:BF71)</f>
        <v>0</v>
      </c>
      <c r="BG72" s="262">
        <f>SUM(BG13:BG71)</f>
        <v>0</v>
      </c>
      <c r="BH72" s="262">
        <f>SUM(BH13:BH71)</f>
        <v>0</v>
      </c>
      <c r="BI72" s="262">
        <f>SUM(BI13:BI71)</f>
        <v>0</v>
      </c>
      <c r="BJ72" s="262">
        <f>SUM(BJ13:BJ71)</f>
        <v>0</v>
      </c>
      <c r="BK72" s="262">
        <f>SUM(BK13:BK71)</f>
        <v>0</v>
      </c>
      <c r="BL72" s="262">
        <f>SUM(BL13:BL71)</f>
        <v>0</v>
      </c>
      <c r="BM72" s="262">
        <f>SUM(BM13:BM71)</f>
        <v>0</v>
      </c>
      <c r="BN72" s="262">
        <f>SUM(BN13:BN71)</f>
        <v>0</v>
      </c>
      <c r="BO72" s="262">
        <f>SUM(BO13:BO71)</f>
        <v>0</v>
      </c>
      <c r="BP72" s="262">
        <f>SUM(BP13:BP71)</f>
        <v>0</v>
      </c>
      <c r="BQ72" s="262">
        <f>SUM(BQ13:BQ71)</f>
        <v>0</v>
      </c>
      <c r="BR72" s="262">
        <f>SUM(BR13:BR71)</f>
        <v>0</v>
      </c>
      <c r="BS72" s="262">
        <f>SUM(BS13:BS71)</f>
        <v>0</v>
      </c>
      <c r="BT72" s="262">
        <f>SUM(BT13:BT71)</f>
        <v>0</v>
      </c>
      <c r="BU72" s="262">
        <f>SUM(BU13:BU71)</f>
        <v>0</v>
      </c>
      <c r="BV72" s="262">
        <f>SUM(BV13:BV71)</f>
        <v>0</v>
      </c>
      <c r="BW72" s="262">
        <f>SUM(BW13:BW71)</f>
        <v>0</v>
      </c>
      <c r="BX72" s="249">
        <f>SUM(D72:BW72)</f>
        <v>488445354.83</v>
      </c>
      <c r="BY72" s="459"/>
    </row>
    <row r="73" spans="1:76" ht="11.25">
      <c r="A73" s="457" t="s">
        <v>436</v>
      </c>
      <c r="B73" s="254"/>
      <c r="C73" s="253"/>
      <c r="D73" s="249">
        <f>D72+D12</f>
        <v>0</v>
      </c>
      <c r="E73" s="249">
        <f>E72+E12</f>
        <v>0</v>
      </c>
      <c r="F73" s="249">
        <f>F72+F12</f>
        <v>0</v>
      </c>
      <c r="G73" s="249">
        <f>G72+G12</f>
        <v>0</v>
      </c>
      <c r="H73" s="249">
        <f>H72+H12</f>
        <v>0</v>
      </c>
      <c r="I73" s="249">
        <f>I72+I12</f>
        <v>0</v>
      </c>
      <c r="J73" s="249">
        <f>J72+J12</f>
        <v>0</v>
      </c>
      <c r="K73" s="249">
        <f>K72+K12</f>
        <v>0</v>
      </c>
      <c r="L73" s="249">
        <f>L72+L12</f>
        <v>152648.76</v>
      </c>
      <c r="M73" s="249">
        <f>M72+M12</f>
        <v>0</v>
      </c>
      <c r="N73" s="249">
        <f>N72+N12</f>
        <v>0</v>
      </c>
      <c r="O73" s="249">
        <f>O72+O12</f>
        <v>0</v>
      </c>
      <c r="P73" s="249">
        <f>P72+P12</f>
        <v>0</v>
      </c>
      <c r="Q73" s="249">
        <f>Q72+Q12</f>
        <v>0</v>
      </c>
      <c r="R73" s="249">
        <f>R72+R12</f>
        <v>0</v>
      </c>
      <c r="S73" s="249">
        <f>S72+S12</f>
        <v>0</v>
      </c>
      <c r="T73" s="249">
        <f>T72+T12</f>
        <v>135732.82</v>
      </c>
      <c r="U73" s="249">
        <f>U72+U12</f>
        <v>0</v>
      </c>
      <c r="V73" s="249">
        <f>V72+V12</f>
        <v>0</v>
      </c>
      <c r="W73" s="249">
        <f>W72+W12</f>
        <v>0</v>
      </c>
      <c r="X73" s="249">
        <f>X72+X12</f>
        <v>0</v>
      </c>
      <c r="Y73" s="249">
        <f>Y72+Y12</f>
        <v>0</v>
      </c>
      <c r="Z73" s="249">
        <f>Z72+Z12</f>
        <v>0</v>
      </c>
      <c r="AA73" s="249">
        <f>AA72+AA12</f>
        <v>0</v>
      </c>
      <c r="AB73" s="249">
        <f>AB72+AB12</f>
        <v>0</v>
      </c>
      <c r="AC73" s="249">
        <f>AC72+AC12</f>
        <v>0</v>
      </c>
      <c r="AD73" s="249">
        <f>AD72+AD12</f>
        <v>0</v>
      </c>
      <c r="AE73" s="249">
        <f>AE72+AE12</f>
        <v>0</v>
      </c>
      <c r="AF73" s="249">
        <f>AF72+AF12</f>
        <v>0</v>
      </c>
      <c r="AG73" s="249">
        <f>AG72+AG12</f>
        <v>0</v>
      </c>
      <c r="AH73" s="249">
        <f>AH72+AH12</f>
        <v>52885076.70999999</v>
      </c>
      <c r="AI73" s="249">
        <f>AI72+AI12</f>
        <v>0</v>
      </c>
      <c r="AJ73" s="249">
        <f>AJ72+AJ12</f>
        <v>0</v>
      </c>
      <c r="AK73" s="249">
        <f>AK72+AK12</f>
        <v>0</v>
      </c>
      <c r="AL73" s="249">
        <f>AL72+AL12</f>
        <v>0</v>
      </c>
      <c r="AM73" s="249">
        <f>AM72+AM12</f>
        <v>0</v>
      </c>
      <c r="AN73" s="249">
        <f>AN72+AN12</f>
        <v>0</v>
      </c>
      <c r="AO73" s="249">
        <f>AO72+AO12</f>
        <v>0</v>
      </c>
      <c r="AP73" s="249">
        <f>AP72+AP12</f>
        <v>8237.2</v>
      </c>
      <c r="AQ73" s="249">
        <f>AQ72+AQ12</f>
        <v>0</v>
      </c>
      <c r="AR73" s="249">
        <f>AR72+AR12</f>
        <v>281067.99</v>
      </c>
      <c r="AS73" s="249">
        <f>AS72+AS12</f>
        <v>0</v>
      </c>
      <c r="AT73" s="249">
        <f>AT72+AT12</f>
        <v>0</v>
      </c>
      <c r="AU73" s="249">
        <f>AU72+AU12</f>
        <v>0</v>
      </c>
      <c r="AV73" s="249">
        <f>AV72+AV12</f>
        <v>5810852.55</v>
      </c>
      <c r="AW73" s="249">
        <f>AW72+AW12</f>
        <v>0</v>
      </c>
      <c r="AX73" s="249">
        <f>AX72+AX12</f>
        <v>0</v>
      </c>
      <c r="AY73" s="249">
        <f>AY72+AY12</f>
        <v>0</v>
      </c>
      <c r="AZ73" s="249">
        <f>AZ72+AZ12</f>
        <v>2094783.52</v>
      </c>
      <c r="BA73" s="249">
        <f>BA72+BA12</f>
        <v>907976798</v>
      </c>
      <c r="BB73" s="249">
        <f>BB72+BB12</f>
        <v>0</v>
      </c>
      <c r="BC73" s="249">
        <f>BC72+BC12</f>
        <v>0</v>
      </c>
      <c r="BD73" s="249">
        <f>BD72+BD12</f>
        <v>0</v>
      </c>
      <c r="BE73" s="249">
        <f>BE72+BE12</f>
        <v>0</v>
      </c>
      <c r="BF73" s="249">
        <f>BF72+BF12</f>
        <v>0</v>
      </c>
      <c r="BG73" s="249">
        <f>BG72+BG12</f>
        <v>15340876</v>
      </c>
      <c r="BH73" s="249">
        <f>BH72+BH12</f>
        <v>0</v>
      </c>
      <c r="BI73" s="249">
        <f>BI72+BI12</f>
        <v>10000</v>
      </c>
      <c r="BJ73" s="249">
        <f>BJ72+BJ12</f>
        <v>0</v>
      </c>
      <c r="BK73" s="249">
        <f>BK72+BK12</f>
        <v>0</v>
      </c>
      <c r="BL73" s="249">
        <f>BL72+BL12</f>
        <v>0</v>
      </c>
      <c r="BM73" s="249">
        <f>BM72+BM12</f>
        <v>0</v>
      </c>
      <c r="BN73" s="249">
        <f>BN72+BN12</f>
        <v>0</v>
      </c>
      <c r="BO73" s="249">
        <f>BO72+BO12</f>
        <v>0</v>
      </c>
      <c r="BP73" s="249">
        <f>BP72+BP12</f>
        <v>0</v>
      </c>
      <c r="BQ73" s="249">
        <f>BQ72+BQ12</f>
        <v>0</v>
      </c>
      <c r="BR73" s="249">
        <f>BR72+BR12</f>
        <v>0</v>
      </c>
      <c r="BS73" s="249">
        <f>BS72+BS12</f>
        <v>0</v>
      </c>
      <c r="BT73" s="249">
        <f>BT72+BT12</f>
        <v>0</v>
      </c>
      <c r="BU73" s="249">
        <f>BU72+BU12</f>
        <v>0</v>
      </c>
      <c r="BV73" s="249">
        <f>BV72+BV12</f>
        <v>0</v>
      </c>
      <c r="BW73" s="249">
        <f>BW72+BW12</f>
        <v>0</v>
      </c>
      <c r="BX73" s="249">
        <f>SUM(D73:BW73)</f>
        <v>984696073.55</v>
      </c>
    </row>
    <row r="74" ht="11.25">
      <c r="BX74" s="225"/>
    </row>
    <row r="75" spans="1:6" ht="11.25">
      <c r="A75" s="460"/>
      <c r="F75" s="461"/>
    </row>
    <row r="76" spans="1:6" ht="11.25">
      <c r="A76" s="460"/>
      <c r="F76" s="461"/>
    </row>
  </sheetData>
  <sheetProtection selectLockedCells="1" selectUnlockedCells="1"/>
  <mergeCells count="88">
    <mergeCell ref="A7:A9"/>
    <mergeCell ref="B7:B9"/>
    <mergeCell ref="C7:C9"/>
    <mergeCell ref="D7:P7"/>
    <mergeCell ref="L8:L9"/>
    <mergeCell ref="M8:M9"/>
    <mergeCell ref="N8:N9"/>
    <mergeCell ref="O8:O9"/>
    <mergeCell ref="P8:P9"/>
    <mergeCell ref="Q7:AE7"/>
    <mergeCell ref="AF7:AU7"/>
    <mergeCell ref="AV7:AZ7"/>
    <mergeCell ref="BA7:BB7"/>
    <mergeCell ref="BC7:BG7"/>
    <mergeCell ref="BH7:BO7"/>
    <mergeCell ref="BP7:BQ7"/>
    <mergeCell ref="BR7:BT7"/>
    <mergeCell ref="BU7:BW7"/>
    <mergeCell ref="BX7:BX9"/>
    <mergeCell ref="D8:D9"/>
    <mergeCell ref="E8:E9"/>
    <mergeCell ref="F8:F9"/>
    <mergeCell ref="G8:G9"/>
    <mergeCell ref="H8:H9"/>
    <mergeCell ref="I8:I9"/>
    <mergeCell ref="J8:J9"/>
    <mergeCell ref="K8:K9"/>
    <mergeCell ref="Q8:Q9"/>
    <mergeCell ref="R8:R9"/>
    <mergeCell ref="S8:S9"/>
    <mergeCell ref="T8:T9"/>
    <mergeCell ref="U8:U9"/>
    <mergeCell ref="V8:V9"/>
    <mergeCell ref="W8:W9"/>
    <mergeCell ref="X8:X9"/>
    <mergeCell ref="Y8:Y9"/>
    <mergeCell ref="Z8:Z9"/>
    <mergeCell ref="AA8:AA9"/>
    <mergeCell ref="AB8:AB9"/>
    <mergeCell ref="AC8:AC9"/>
    <mergeCell ref="AD8:AD9"/>
    <mergeCell ref="AE8:AE9"/>
    <mergeCell ref="AF8:AF9"/>
    <mergeCell ref="AG8:AG9"/>
    <mergeCell ref="AH8:AH9"/>
    <mergeCell ref="AI8:AI9"/>
    <mergeCell ref="AJ8:AJ9"/>
    <mergeCell ref="AK8:AK9"/>
    <mergeCell ref="AL8:AL9"/>
    <mergeCell ref="AM8:AM9"/>
    <mergeCell ref="AN8:AN9"/>
    <mergeCell ref="AO8:AO9"/>
    <mergeCell ref="AP8:AP9"/>
    <mergeCell ref="AQ8:AQ9"/>
    <mergeCell ref="AR8:AR9"/>
    <mergeCell ref="AS8:AS9"/>
    <mergeCell ref="AT8:AT9"/>
    <mergeCell ref="AU8:AU9"/>
    <mergeCell ref="AV8:AV9"/>
    <mergeCell ref="AW8:AW9"/>
    <mergeCell ref="AX8:AX9"/>
    <mergeCell ref="AY8:AY9"/>
    <mergeCell ref="AZ8:AZ9"/>
    <mergeCell ref="BA8:BA9"/>
    <mergeCell ref="BB8:BB9"/>
    <mergeCell ref="BC8:BC9"/>
    <mergeCell ref="BD8:BD9"/>
    <mergeCell ref="BE8:BE9"/>
    <mergeCell ref="BF8:BF9"/>
    <mergeCell ref="BG8:BG9"/>
    <mergeCell ref="BH8:BH9"/>
    <mergeCell ref="BN8:BN9"/>
    <mergeCell ref="BO8:BO9"/>
    <mergeCell ref="BP8:BP9"/>
    <mergeCell ref="BI8:BI9"/>
    <mergeCell ref="BJ8:BJ9"/>
    <mergeCell ref="BK8:BK9"/>
    <mergeCell ref="BL8:BL9"/>
    <mergeCell ref="A72:C72"/>
    <mergeCell ref="BU8:BU9"/>
    <mergeCell ref="BV8:BV9"/>
    <mergeCell ref="BW8:BW9"/>
    <mergeCell ref="A11:C11"/>
    <mergeCell ref="BQ8:BQ9"/>
    <mergeCell ref="BR8:BR9"/>
    <mergeCell ref="BS8:BS9"/>
    <mergeCell ref="BT8:BT9"/>
    <mergeCell ref="BM8:BM9"/>
  </mergeCells>
  <printOptions/>
  <pageMargins left="0.25" right="0.25" top="0.25" bottom="0.25"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Q31"/>
  <sheetViews>
    <sheetView showGridLines="0" workbookViewId="0" topLeftCell="A1">
      <selection activeCell="M1" sqref="M1"/>
    </sheetView>
  </sheetViews>
  <sheetFormatPr defaultColWidth="9.140625" defaultRowHeight="12.75"/>
  <cols>
    <col min="1" max="1" width="6.421875" style="203" customWidth="1"/>
    <col min="2" max="2" width="11.28125" style="462" customWidth="1"/>
    <col min="3" max="3" width="16.28125" style="463" customWidth="1"/>
    <col min="4" max="13" width="15.28125" style="162" customWidth="1"/>
    <col min="14" max="14" width="13.7109375" style="101" customWidth="1"/>
    <col min="15" max="15" width="13.7109375" style="162" customWidth="1"/>
    <col min="16" max="16384" width="13.7109375" style="101" customWidth="1"/>
  </cols>
  <sheetData>
    <row r="1" ht="15" customHeight="1">
      <c r="A1" s="207" t="s">
        <v>547</v>
      </c>
    </row>
    <row r="2" spans="1:2" ht="15">
      <c r="A2" s="203" t="s">
        <v>279</v>
      </c>
      <c r="B2" s="208" t="s">
        <v>851</v>
      </c>
    </row>
    <row r="3" spans="1:16" ht="15">
      <c r="A3" s="208" t="s">
        <v>548</v>
      </c>
      <c r="D3" s="101"/>
      <c r="E3" s="101"/>
      <c r="F3" s="101"/>
      <c r="G3" s="101"/>
      <c r="H3" s="101"/>
      <c r="I3" s="101"/>
      <c r="J3" s="101"/>
      <c r="K3" s="101"/>
      <c r="L3" s="101"/>
      <c r="M3" s="101"/>
      <c r="N3" s="99"/>
      <c r="O3" s="415"/>
      <c r="P3" s="416"/>
    </row>
    <row r="4" spans="1:16" ht="15">
      <c r="A4" s="208" t="s">
        <v>847</v>
      </c>
      <c r="N4" s="99"/>
      <c r="O4" s="197"/>
      <c r="P4" s="417"/>
    </row>
    <row r="5" spans="1:16" ht="15">
      <c r="A5" s="208"/>
      <c r="N5" s="99"/>
      <c r="O5" s="197"/>
      <c r="P5" s="417"/>
    </row>
    <row r="6" spans="14:16" ht="12.75">
      <c r="N6" s="99"/>
      <c r="O6" s="197"/>
      <c r="P6" s="416"/>
    </row>
    <row r="7" spans="1:16" s="20" customFormat="1" ht="16.5" customHeight="1">
      <c r="A7" s="683" t="s">
        <v>394</v>
      </c>
      <c r="B7" s="686" t="s">
        <v>395</v>
      </c>
      <c r="C7" s="672" t="s">
        <v>396</v>
      </c>
      <c r="D7" s="757" t="s">
        <v>549</v>
      </c>
      <c r="E7" s="757"/>
      <c r="F7" s="758" t="s">
        <v>550</v>
      </c>
      <c r="G7" s="758"/>
      <c r="H7" s="758"/>
      <c r="I7" s="759" t="s">
        <v>446</v>
      </c>
      <c r="J7" s="759"/>
      <c r="K7" s="753" t="s">
        <v>551</v>
      </c>
      <c r="L7" s="753"/>
      <c r="M7" s="734" t="s">
        <v>377</v>
      </c>
      <c r="N7" s="99"/>
      <c r="O7" s="197"/>
      <c r="P7" s="417"/>
    </row>
    <row r="8" spans="1:16" s="20" customFormat="1" ht="12.75" customHeight="1">
      <c r="A8" s="683"/>
      <c r="B8" s="686"/>
      <c r="C8" s="672"/>
      <c r="D8" s="729" t="s">
        <v>216</v>
      </c>
      <c r="E8" s="729" t="s">
        <v>552</v>
      </c>
      <c r="F8" s="704" t="s">
        <v>553</v>
      </c>
      <c r="G8" s="704" t="s">
        <v>503</v>
      </c>
      <c r="H8" s="704" t="s">
        <v>238</v>
      </c>
      <c r="I8" s="704" t="s">
        <v>246</v>
      </c>
      <c r="J8" s="704" t="s">
        <v>247</v>
      </c>
      <c r="K8" s="704" t="s">
        <v>253</v>
      </c>
      <c r="L8" s="755" t="s">
        <v>254</v>
      </c>
      <c r="M8" s="734"/>
      <c r="N8" s="99"/>
      <c r="O8" s="197"/>
      <c r="P8" s="417"/>
    </row>
    <row r="9" spans="1:16" s="464" customFormat="1" ht="34.5" customHeight="1">
      <c r="A9" s="683"/>
      <c r="B9" s="686"/>
      <c r="C9" s="672"/>
      <c r="D9" s="729"/>
      <c r="E9" s="729"/>
      <c r="F9" s="729"/>
      <c r="G9" s="729"/>
      <c r="H9" s="729"/>
      <c r="I9" s="729"/>
      <c r="J9" s="729"/>
      <c r="K9" s="729"/>
      <c r="L9" s="755"/>
      <c r="M9" s="734"/>
      <c r="N9" s="99"/>
      <c r="O9" s="415"/>
      <c r="P9" s="415"/>
    </row>
    <row r="10" spans="1:16" s="464" customFormat="1" ht="16.5" customHeight="1">
      <c r="A10" s="731" t="s">
        <v>421</v>
      </c>
      <c r="B10" s="731"/>
      <c r="C10" s="731"/>
      <c r="D10" s="465"/>
      <c r="E10" s="465"/>
      <c r="F10" s="465"/>
      <c r="G10" s="465"/>
      <c r="H10" s="465"/>
      <c r="I10" s="465"/>
      <c r="J10" s="465"/>
      <c r="K10" s="465"/>
      <c r="L10" s="465"/>
      <c r="M10" s="386"/>
      <c r="N10" s="99"/>
      <c r="O10" s="415"/>
      <c r="P10" s="415"/>
    </row>
    <row r="11" spans="1:16" s="464" customFormat="1" ht="17.25" customHeight="1">
      <c r="A11" s="732" t="s">
        <v>273</v>
      </c>
      <c r="B11" s="732"/>
      <c r="C11" s="732"/>
      <c r="D11" s="466"/>
      <c r="E11" s="466"/>
      <c r="F11" s="466"/>
      <c r="G11" s="466"/>
      <c r="H11" s="466"/>
      <c r="I11" s="466"/>
      <c r="J11" s="466"/>
      <c r="K11" s="466"/>
      <c r="L11" s="467"/>
      <c r="M11" s="468">
        <f>SUM(D11:L11)</f>
        <v>0</v>
      </c>
      <c r="N11" s="99"/>
      <c r="O11" s="415"/>
      <c r="P11" s="415"/>
    </row>
    <row r="12" spans="1:16" s="464" customFormat="1" ht="14.25" customHeight="1">
      <c r="A12" s="469" t="s">
        <v>554</v>
      </c>
      <c r="B12" s="470"/>
      <c r="C12" s="471"/>
      <c r="D12" s="472">
        <v>0</v>
      </c>
      <c r="E12" s="472">
        <v>0</v>
      </c>
      <c r="F12" s="472">
        <v>0</v>
      </c>
      <c r="G12" s="472">
        <v>0</v>
      </c>
      <c r="H12" s="472">
        <v>0</v>
      </c>
      <c r="I12" s="472">
        <v>0</v>
      </c>
      <c r="J12" s="472">
        <v>0</v>
      </c>
      <c r="K12" s="472">
        <v>0</v>
      </c>
      <c r="L12" s="472">
        <v>0</v>
      </c>
      <c r="M12" s="473">
        <f>SUM(D12:L12)</f>
        <v>0</v>
      </c>
      <c r="N12" s="438"/>
      <c r="O12" s="197"/>
      <c r="P12" s="416"/>
    </row>
    <row r="13" spans="1:16" s="464" customFormat="1" ht="14.25" customHeight="1">
      <c r="A13" s="474"/>
      <c r="B13" s="475"/>
      <c r="C13" s="476"/>
      <c r="D13" s="256">
        <v>0</v>
      </c>
      <c r="E13" s="256">
        <v>0</v>
      </c>
      <c r="F13" s="256">
        <v>0</v>
      </c>
      <c r="G13" s="256">
        <v>0</v>
      </c>
      <c r="H13" s="256">
        <v>0</v>
      </c>
      <c r="I13" s="256">
        <v>0</v>
      </c>
      <c r="J13" s="256">
        <v>0</v>
      </c>
      <c r="K13" s="256">
        <v>0</v>
      </c>
      <c r="L13" s="256">
        <v>0</v>
      </c>
      <c r="M13" s="451">
        <f>SUM(D13:L13)</f>
        <v>0</v>
      </c>
      <c r="N13" s="438"/>
      <c r="O13" s="197"/>
      <c r="P13" s="416"/>
    </row>
    <row r="14" spans="1:16" s="464" customFormat="1" ht="14.25" customHeight="1">
      <c r="A14" s="474"/>
      <c r="B14" s="475"/>
      <c r="C14" s="476"/>
      <c r="D14" s="256"/>
      <c r="E14" s="256"/>
      <c r="F14" s="256"/>
      <c r="G14" s="256"/>
      <c r="H14" s="256"/>
      <c r="I14" s="256"/>
      <c r="J14" s="256"/>
      <c r="K14" s="256"/>
      <c r="L14" s="256"/>
      <c r="M14" s="451">
        <f>SUM(D14:L14)</f>
        <v>0</v>
      </c>
      <c r="N14" s="438"/>
      <c r="O14" s="197"/>
      <c r="P14" s="417"/>
    </row>
    <row r="15" spans="1:17" ht="12.75">
      <c r="A15" s="457"/>
      <c r="B15" s="477"/>
      <c r="C15" s="478"/>
      <c r="D15" s="449"/>
      <c r="E15" s="449"/>
      <c r="F15" s="449"/>
      <c r="G15" s="450"/>
      <c r="H15" s="450"/>
      <c r="I15" s="450"/>
      <c r="J15" s="450"/>
      <c r="K15" s="450"/>
      <c r="L15" s="450"/>
      <c r="M15" s="451">
        <f>SUM(D15:L15)</f>
        <v>0</v>
      </c>
      <c r="N15" s="81"/>
      <c r="O15" s="25"/>
      <c r="P15" s="25"/>
      <c r="Q15" s="447"/>
    </row>
    <row r="16" spans="1:17" ht="12.75">
      <c r="A16" s="457"/>
      <c r="B16" s="477"/>
      <c r="C16" s="478"/>
      <c r="D16" s="449"/>
      <c r="E16" s="449"/>
      <c r="F16" s="449"/>
      <c r="G16" s="450"/>
      <c r="H16" s="450"/>
      <c r="I16" s="450"/>
      <c r="J16" s="450"/>
      <c r="K16" s="450"/>
      <c r="L16" s="450"/>
      <c r="M16" s="451">
        <f>SUM(D16:L16)</f>
        <v>0</v>
      </c>
      <c r="N16" s="81"/>
      <c r="O16" s="25"/>
      <c r="P16" s="25"/>
      <c r="Q16" s="447"/>
    </row>
    <row r="17" spans="1:17" ht="12.75">
      <c r="A17" s="457"/>
      <c r="B17" s="479"/>
      <c r="C17" s="159"/>
      <c r="D17" s="449"/>
      <c r="E17" s="449"/>
      <c r="F17" s="449"/>
      <c r="G17" s="450"/>
      <c r="H17" s="450"/>
      <c r="I17" s="450"/>
      <c r="J17" s="450"/>
      <c r="K17" s="450"/>
      <c r="L17" s="450"/>
      <c r="M17" s="451">
        <f>SUM(D17:L17)</f>
        <v>0</v>
      </c>
      <c r="N17" s="81"/>
      <c r="O17" s="25"/>
      <c r="P17" s="25"/>
      <c r="Q17" s="447"/>
    </row>
    <row r="18" spans="1:15" ht="12.75">
      <c r="A18" s="457"/>
      <c r="B18" s="479"/>
      <c r="C18" s="159"/>
      <c r="D18" s="449"/>
      <c r="E18" s="449"/>
      <c r="F18" s="449"/>
      <c r="G18" s="450"/>
      <c r="H18" s="450"/>
      <c r="I18" s="450"/>
      <c r="J18" s="450"/>
      <c r="K18" s="450"/>
      <c r="L18" s="450"/>
      <c r="M18" s="451">
        <f>SUM(D18:L18)</f>
        <v>0</v>
      </c>
      <c r="N18" s="438"/>
      <c r="O18" s="417"/>
    </row>
    <row r="19" spans="1:15" ht="12.75">
      <c r="A19" s="457"/>
      <c r="B19" s="458"/>
      <c r="C19" s="159"/>
      <c r="D19" s="449"/>
      <c r="E19" s="449"/>
      <c r="F19" s="449"/>
      <c r="G19" s="450"/>
      <c r="H19" s="450"/>
      <c r="I19" s="450"/>
      <c r="J19" s="450"/>
      <c r="K19" s="450"/>
      <c r="L19" s="450"/>
      <c r="M19" s="451">
        <f>SUM(D19:L19)</f>
        <v>0</v>
      </c>
      <c r="N19" s="438"/>
      <c r="O19" s="453"/>
    </row>
    <row r="20" spans="1:15" ht="12.75">
      <c r="A20" s="457"/>
      <c r="B20" s="458"/>
      <c r="C20" s="159"/>
      <c r="D20" s="449"/>
      <c r="E20" s="449"/>
      <c r="F20" s="449"/>
      <c r="G20" s="450"/>
      <c r="H20" s="450"/>
      <c r="I20" s="450"/>
      <c r="J20" s="450"/>
      <c r="K20" s="450"/>
      <c r="L20" s="450"/>
      <c r="M20" s="451">
        <f>SUM(D20:L20)</f>
        <v>0</v>
      </c>
      <c r="N20" s="438"/>
      <c r="O20" s="453"/>
    </row>
    <row r="21" spans="1:15" ht="12.75">
      <c r="A21" s="457"/>
      <c r="B21" s="458"/>
      <c r="C21" s="159"/>
      <c r="D21" s="449"/>
      <c r="E21" s="449"/>
      <c r="F21" s="449"/>
      <c r="G21" s="450"/>
      <c r="H21" s="450"/>
      <c r="I21" s="450"/>
      <c r="J21" s="450"/>
      <c r="K21" s="450"/>
      <c r="L21" s="450"/>
      <c r="M21" s="451">
        <f>SUM(D21:L21)</f>
        <v>0</v>
      </c>
      <c r="N21" s="438"/>
      <c r="O21" s="453"/>
    </row>
    <row r="22" spans="1:15" ht="12.75">
      <c r="A22" s="457"/>
      <c r="B22" s="458"/>
      <c r="C22" s="159"/>
      <c r="D22" s="449"/>
      <c r="E22" s="449"/>
      <c r="F22" s="449"/>
      <c r="G22" s="450"/>
      <c r="H22" s="450"/>
      <c r="I22" s="450"/>
      <c r="J22" s="450"/>
      <c r="K22" s="450"/>
      <c r="L22" s="450"/>
      <c r="M22" s="451">
        <f>SUM(D22:L22)</f>
        <v>0</v>
      </c>
      <c r="N22" s="438"/>
      <c r="O22" s="417"/>
    </row>
    <row r="23" spans="1:15" ht="12.75">
      <c r="A23" s="457"/>
      <c r="B23" s="458"/>
      <c r="C23" s="159"/>
      <c r="D23" s="449"/>
      <c r="E23" s="449"/>
      <c r="F23" s="449"/>
      <c r="G23" s="450"/>
      <c r="H23" s="450"/>
      <c r="I23" s="450"/>
      <c r="J23" s="450"/>
      <c r="K23" s="450"/>
      <c r="L23" s="450"/>
      <c r="M23" s="451">
        <f>SUM(D23:L23)</f>
        <v>0</v>
      </c>
      <c r="N23" s="438"/>
      <c r="O23" s="453"/>
    </row>
    <row r="24" spans="1:15" ht="12.75">
      <c r="A24" s="457"/>
      <c r="B24" s="458"/>
      <c r="C24" s="159"/>
      <c r="D24" s="449"/>
      <c r="E24" s="449"/>
      <c r="F24" s="449"/>
      <c r="G24" s="450"/>
      <c r="H24" s="450"/>
      <c r="I24" s="450"/>
      <c r="J24" s="450"/>
      <c r="K24" s="450"/>
      <c r="L24" s="450"/>
      <c r="M24" s="451">
        <f>SUM(D24:L24)</f>
        <v>0</v>
      </c>
      <c r="N24" s="438"/>
      <c r="O24" s="417"/>
    </row>
    <row r="25" spans="1:15" ht="12.75">
      <c r="A25" s="457"/>
      <c r="B25" s="254"/>
      <c r="C25" s="253"/>
      <c r="D25" s="449"/>
      <c r="E25" s="449"/>
      <c r="F25" s="449"/>
      <c r="G25" s="450"/>
      <c r="H25" s="450"/>
      <c r="I25" s="450"/>
      <c r="J25" s="450"/>
      <c r="K25" s="450"/>
      <c r="L25" s="450"/>
      <c r="M25" s="451">
        <f>SUM(D25:L25)</f>
        <v>0</v>
      </c>
      <c r="N25" s="438"/>
      <c r="O25" s="453"/>
    </row>
    <row r="26" spans="1:13" ht="12.75">
      <c r="A26" s="457"/>
      <c r="B26" s="458"/>
      <c r="C26" s="159"/>
      <c r="D26" s="449"/>
      <c r="E26" s="449"/>
      <c r="F26" s="449"/>
      <c r="G26" s="449"/>
      <c r="H26" s="449"/>
      <c r="I26" s="449"/>
      <c r="J26" s="449"/>
      <c r="K26" s="449"/>
      <c r="L26" s="449"/>
      <c r="M26" s="249">
        <f>SUM(D26:L26)</f>
        <v>0</v>
      </c>
    </row>
    <row r="27" spans="1:13" ht="12.75">
      <c r="A27" s="756" t="s">
        <v>311</v>
      </c>
      <c r="B27" s="756"/>
      <c r="C27" s="756"/>
      <c r="D27" s="262">
        <f>SUM(D13:D26)</f>
        <v>0</v>
      </c>
      <c r="E27" s="262">
        <f>SUM(E13:E26)</f>
        <v>0</v>
      </c>
      <c r="F27" s="262">
        <f>SUM(F13:F26)</f>
        <v>0</v>
      </c>
      <c r="G27" s="262">
        <f>SUM(G13:G26)</f>
        <v>0</v>
      </c>
      <c r="H27" s="262">
        <f>SUM(H13:H26)</f>
        <v>0</v>
      </c>
      <c r="I27" s="262">
        <f>SUM(I13:I26)</f>
        <v>0</v>
      </c>
      <c r="J27" s="262">
        <f>SUM(J13:J26)</f>
        <v>0</v>
      </c>
      <c r="K27" s="262">
        <f>SUM(K13:K26)</f>
        <v>0</v>
      </c>
      <c r="L27" s="262">
        <f>SUM(L13:L26)</f>
        <v>0</v>
      </c>
      <c r="M27" s="262">
        <f>SUM(D27:L27)</f>
        <v>0</v>
      </c>
    </row>
    <row r="28" spans="1:13" ht="12.75">
      <c r="A28" s="457" t="s">
        <v>436</v>
      </c>
      <c r="B28" s="254"/>
      <c r="C28" s="253"/>
      <c r="D28" s="249">
        <f>D27+D12</f>
        <v>0</v>
      </c>
      <c r="E28" s="249">
        <f>E27+E12</f>
        <v>0</v>
      </c>
      <c r="F28" s="249">
        <f>F27+F12</f>
        <v>0</v>
      </c>
      <c r="G28" s="249">
        <f>G27+G12</f>
        <v>0</v>
      </c>
      <c r="H28" s="249">
        <f>H27+H12</f>
        <v>0</v>
      </c>
      <c r="I28" s="249">
        <f>I27+I12</f>
        <v>0</v>
      </c>
      <c r="J28" s="249">
        <f>J27+J12</f>
        <v>0</v>
      </c>
      <c r="K28" s="249">
        <f>K27+K12</f>
        <v>0</v>
      </c>
      <c r="L28" s="249">
        <f>L27+L12</f>
        <v>0</v>
      </c>
      <c r="M28" s="249">
        <f>SUM(D28:L28)</f>
        <v>0</v>
      </c>
    </row>
    <row r="30" ht="12.75">
      <c r="A30" s="480"/>
    </row>
    <row r="31" ht="12.75">
      <c r="A31" s="480"/>
    </row>
  </sheetData>
  <sheetProtection selectLockedCells="1" selectUnlockedCells="1"/>
  <mergeCells count="20">
    <mergeCell ref="F7:H7"/>
    <mergeCell ref="I7:J7"/>
    <mergeCell ref="K7:L7"/>
    <mergeCell ref="M7:M9"/>
    <mergeCell ref="F8:F9"/>
    <mergeCell ref="G8:G9"/>
    <mergeCell ref="H8:H9"/>
    <mergeCell ref="I8:I9"/>
    <mergeCell ref="J8:J9"/>
    <mergeCell ref="K8:K9"/>
    <mergeCell ref="L8:L9"/>
    <mergeCell ref="A10:C10"/>
    <mergeCell ref="A11:C11"/>
    <mergeCell ref="A27:C27"/>
    <mergeCell ref="A7:A9"/>
    <mergeCell ref="B7:B9"/>
    <mergeCell ref="C7:C9"/>
    <mergeCell ref="D7:E7"/>
    <mergeCell ref="D8:D9"/>
    <mergeCell ref="E8:E9"/>
  </mergeCells>
  <printOptions/>
  <pageMargins left="0.75" right="0.75" top="1" bottom="1" header="0.5118055555555555" footer="0.5118055555555555"/>
  <pageSetup fitToHeight="1" fitToWidth="1" horizontalDpi="300" verticalDpi="300" orientation="landscape"/>
</worksheet>
</file>

<file path=xl/worksheets/sheet12.xml><?xml version="1.0" encoding="utf-8"?>
<worksheet xmlns="http://schemas.openxmlformats.org/spreadsheetml/2006/main" xmlns:r="http://schemas.openxmlformats.org/officeDocument/2006/relationships">
  <dimension ref="A2:L19"/>
  <sheetViews>
    <sheetView showGridLines="0" zoomScale="85" zoomScaleNormal="85" workbookViewId="0" topLeftCell="B1">
      <selection activeCell="D12" sqref="D12"/>
    </sheetView>
  </sheetViews>
  <sheetFormatPr defaultColWidth="9.140625" defaultRowHeight="12.75"/>
  <cols>
    <col min="1" max="1" width="0" style="32" hidden="1" customWidth="1"/>
    <col min="2" max="2" width="3.28125" style="32" customWidth="1"/>
    <col min="3" max="3" width="19.00390625" style="0" customWidth="1"/>
    <col min="4" max="5" width="40.7109375" style="0" customWidth="1"/>
    <col min="6" max="6" width="13.57421875" style="0" customWidth="1"/>
    <col min="7" max="8" width="40.7109375" style="0" customWidth="1"/>
    <col min="9" max="9" width="14.57421875" style="0" customWidth="1"/>
    <col min="10" max="11" width="40.7109375" style="0" customWidth="1"/>
    <col min="12" max="12" width="14.140625" style="0" customWidth="1"/>
  </cols>
  <sheetData>
    <row r="1" s="32" customFormat="1" ht="12.75"/>
    <row r="2" spans="1:12" ht="15.75">
      <c r="A2" s="32">
        <v>-6</v>
      </c>
      <c r="B2" s="144" t="s">
        <v>555</v>
      </c>
      <c r="C2" s="481"/>
      <c r="D2" s="481"/>
      <c r="E2" s="481"/>
      <c r="F2" s="481"/>
      <c r="G2" s="481"/>
      <c r="H2" s="481"/>
      <c r="I2" s="481"/>
      <c r="J2" s="481"/>
      <c r="K2" s="481"/>
      <c r="L2" s="1" t="s">
        <v>39</v>
      </c>
    </row>
    <row r="3" spans="1:12" ht="15.75">
      <c r="A3" s="32">
        <v>-5</v>
      </c>
      <c r="C3" s="760" t="s">
        <v>556</v>
      </c>
      <c r="D3" s="760"/>
      <c r="E3" s="760"/>
      <c r="F3" s="760"/>
      <c r="G3" s="760"/>
      <c r="H3" s="760"/>
      <c r="I3" s="760"/>
      <c r="J3" s="760"/>
      <c r="K3" s="760"/>
      <c r="L3" s="760"/>
    </row>
    <row r="4" spans="1:12" ht="15">
      <c r="A4" s="32">
        <v>-4</v>
      </c>
      <c r="C4" s="482"/>
      <c r="D4" s="481"/>
      <c r="E4" s="481"/>
      <c r="F4" s="481"/>
      <c r="G4" s="481"/>
      <c r="H4" s="481"/>
      <c r="I4" s="482"/>
      <c r="J4" s="481"/>
      <c r="K4" s="481"/>
      <c r="L4" s="481"/>
    </row>
    <row r="5" spans="1:12" ht="15.75">
      <c r="A5" s="32">
        <v>-3</v>
      </c>
      <c r="B5" s="158">
        <v>1</v>
      </c>
      <c r="C5" s="1" t="s">
        <v>557</v>
      </c>
      <c r="D5" s="483"/>
      <c r="E5" s="484" t="s">
        <v>851</v>
      </c>
      <c r="F5" s="485"/>
      <c r="G5" s="485"/>
      <c r="H5" s="483"/>
      <c r="I5" s="1" t="s">
        <v>438</v>
      </c>
      <c r="J5" s="483"/>
      <c r="K5" s="484" t="s">
        <v>852</v>
      </c>
      <c r="L5" s="483"/>
    </row>
    <row r="6" spans="1:12" ht="15.75">
      <c r="A6" s="32">
        <v>-2</v>
      </c>
      <c r="B6" s="158">
        <v>2</v>
      </c>
      <c r="C6" s="486"/>
      <c r="D6" s="761" t="s">
        <v>558</v>
      </c>
      <c r="E6" s="761"/>
      <c r="F6" s="761"/>
      <c r="G6" s="762" t="s">
        <v>559</v>
      </c>
      <c r="H6" s="762"/>
      <c r="I6" s="762"/>
      <c r="J6" s="762" t="s">
        <v>560</v>
      </c>
      <c r="K6" s="762"/>
      <c r="L6" s="762"/>
    </row>
    <row r="7" spans="1:12" ht="31.5">
      <c r="A7" s="32">
        <v>-1</v>
      </c>
      <c r="B7" s="158">
        <v>3</v>
      </c>
      <c r="C7" s="487" t="s">
        <v>561</v>
      </c>
      <c r="D7" s="488" t="s">
        <v>562</v>
      </c>
      <c r="E7" s="488" t="s">
        <v>563</v>
      </c>
      <c r="F7" s="488" t="s">
        <v>564</v>
      </c>
      <c r="G7" s="488" t="s">
        <v>562</v>
      </c>
      <c r="H7" s="488" t="s">
        <v>563</v>
      </c>
      <c r="I7" s="488" t="s">
        <v>564</v>
      </c>
      <c r="J7" s="488" t="s">
        <v>562</v>
      </c>
      <c r="K7" s="488" t="s">
        <v>563</v>
      </c>
      <c r="L7" s="488" t="s">
        <v>564</v>
      </c>
    </row>
    <row r="8" spans="2:12" ht="15">
      <c r="B8" s="158">
        <v>5</v>
      </c>
      <c r="C8" s="489"/>
      <c r="D8" s="490">
        <v>349100000</v>
      </c>
      <c r="E8" s="490">
        <f>2_Gencol1!AA57</f>
        <v>23663765.110000003</v>
      </c>
      <c r="F8" s="491">
        <f>E8/D8</f>
        <v>0.06778506190203382</v>
      </c>
      <c r="G8" s="490">
        <v>161000000</v>
      </c>
      <c r="H8" s="490">
        <f>SUM(3_GenCol2!D73:AE73)</f>
        <v>288381.58</v>
      </c>
      <c r="I8" s="491">
        <f>H8/G8</f>
        <v>0.0017911899378881989</v>
      </c>
      <c r="J8" s="490">
        <v>326500000</v>
      </c>
      <c r="K8" s="490">
        <f>SUM(3_GenCol2!AF73:AU73)</f>
        <v>53174381.9</v>
      </c>
      <c r="L8" s="491">
        <f>K8/J8</f>
        <v>0.16286181286370596</v>
      </c>
    </row>
    <row r="9" spans="2:12" ht="15">
      <c r="B9" s="158">
        <v>6</v>
      </c>
      <c r="C9" s="489"/>
      <c r="D9" s="492"/>
      <c r="E9" s="492"/>
      <c r="F9" s="491" t="e">
        <f>E9/D9</f>
        <v>#DIV/0!</v>
      </c>
      <c r="G9" s="490"/>
      <c r="H9" s="490"/>
      <c r="I9" s="491" t="e">
        <f>H9/G9</f>
        <v>#DIV/0!</v>
      </c>
      <c r="J9" s="492"/>
      <c r="K9" s="492"/>
      <c r="L9" s="491" t="e">
        <f>K9/J9</f>
        <v>#DIV/0!</v>
      </c>
    </row>
    <row r="10" spans="2:12" ht="15">
      <c r="B10" s="158">
        <v>7</v>
      </c>
      <c r="C10" s="489"/>
      <c r="D10" s="492"/>
      <c r="E10" s="492"/>
      <c r="F10" s="491" t="e">
        <f>E10/D10</f>
        <v>#DIV/0!</v>
      </c>
      <c r="G10" s="492"/>
      <c r="H10" s="492"/>
      <c r="I10" s="491" t="e">
        <f>H10/G10</f>
        <v>#DIV/0!</v>
      </c>
      <c r="J10" s="492"/>
      <c r="K10" s="492"/>
      <c r="L10" s="491" t="e">
        <f>K10/J10</f>
        <v>#DIV/0!</v>
      </c>
    </row>
    <row r="11" spans="2:12" ht="15">
      <c r="B11" s="158">
        <v>8</v>
      </c>
      <c r="C11" s="489"/>
      <c r="D11" s="492"/>
      <c r="E11" s="492"/>
      <c r="F11" s="491" t="e">
        <f>E11/D11</f>
        <v>#DIV/0!</v>
      </c>
      <c r="G11" s="492"/>
      <c r="H11" s="492"/>
      <c r="I11" s="491" t="e">
        <f>H11/G11</f>
        <v>#DIV/0!</v>
      </c>
      <c r="J11" s="492"/>
      <c r="K11" s="492"/>
      <c r="L11" s="491" t="e">
        <f>K11/J11</f>
        <v>#DIV/0!</v>
      </c>
    </row>
    <row r="12" spans="2:12" ht="15.75">
      <c r="B12" s="158">
        <v>9</v>
      </c>
      <c r="C12" s="493"/>
      <c r="D12" s="492"/>
      <c r="E12" s="492"/>
      <c r="F12" s="491" t="e">
        <f>E12/D12</f>
        <v>#DIV/0!</v>
      </c>
      <c r="G12" s="492"/>
      <c r="H12" s="492"/>
      <c r="I12" s="491" t="e">
        <f>H12/G12</f>
        <v>#DIV/0!</v>
      </c>
      <c r="J12" s="492"/>
      <c r="K12" s="492"/>
      <c r="L12" s="491" t="e">
        <f>K12/J12</f>
        <v>#DIV/0!</v>
      </c>
    </row>
    <row r="13" spans="2:12" ht="15.75">
      <c r="B13" s="158">
        <v>10</v>
      </c>
      <c r="C13" s="493" t="s">
        <v>377</v>
      </c>
      <c r="D13" s="494">
        <f>SUM(D8:D12)</f>
        <v>349100000</v>
      </c>
      <c r="E13" s="494">
        <f>SUM(E8:E12)</f>
        <v>23663765.110000003</v>
      </c>
      <c r="F13" s="495" t="e">
        <f>SUM(F8:F12)</f>
        <v>#DIV/0!</v>
      </c>
      <c r="G13" s="494">
        <f>SUM(G8:G12)</f>
        <v>161000000</v>
      </c>
      <c r="H13" s="494">
        <f>SUM(H8:H12)</f>
        <v>288381.58</v>
      </c>
      <c r="I13" s="495" t="e">
        <f>SUM(I8:I12)</f>
        <v>#DIV/0!</v>
      </c>
      <c r="J13" s="494">
        <f>SUM(J8:J12)</f>
        <v>326500000</v>
      </c>
      <c r="K13" s="494">
        <f>SUM(K8:K12)</f>
        <v>53174381.9</v>
      </c>
      <c r="L13" s="495" t="e">
        <f>SUM(L8:L12)</f>
        <v>#DIV/0!</v>
      </c>
    </row>
    <row r="14" spans="3:12" ht="15">
      <c r="C14" s="481"/>
      <c r="D14" s="496"/>
      <c r="E14" s="496"/>
      <c r="F14" s="481"/>
      <c r="G14" s="481"/>
      <c r="H14" s="481"/>
      <c r="I14" s="481"/>
      <c r="J14" s="481"/>
      <c r="K14" s="481"/>
      <c r="L14" s="481"/>
    </row>
    <row r="15" spans="3:12" ht="15">
      <c r="C15" s="481"/>
      <c r="D15" s="481"/>
      <c r="E15" s="481"/>
      <c r="F15" s="481"/>
      <c r="G15" s="481"/>
      <c r="H15" s="481"/>
      <c r="I15" s="481"/>
      <c r="J15" s="481"/>
      <c r="K15" s="481"/>
      <c r="L15" s="481"/>
    </row>
    <row r="16" spans="3:12" ht="15">
      <c r="C16" s="481"/>
      <c r="D16" s="481"/>
      <c r="E16" s="481"/>
      <c r="F16" s="481"/>
      <c r="G16" s="481"/>
      <c r="H16" s="481"/>
      <c r="I16" s="481"/>
      <c r="J16" s="481"/>
      <c r="K16" s="481"/>
      <c r="L16" s="481"/>
    </row>
    <row r="17" spans="3:12" ht="15">
      <c r="C17" s="481"/>
      <c r="D17" s="481"/>
      <c r="E17" s="481"/>
      <c r="F17" s="481"/>
      <c r="G17" s="481"/>
      <c r="H17" s="481"/>
      <c r="I17" s="497" t="s">
        <v>110</v>
      </c>
      <c r="J17" s="497"/>
      <c r="K17" s="497"/>
      <c r="L17" s="481"/>
    </row>
    <row r="18" spans="3:12" ht="15">
      <c r="C18" s="481"/>
      <c r="D18" s="481"/>
      <c r="E18" s="481"/>
      <c r="F18" s="481"/>
      <c r="G18" s="481"/>
      <c r="H18" s="481"/>
      <c r="I18" s="497"/>
      <c r="J18" s="498"/>
      <c r="K18" s="498"/>
      <c r="L18" s="481"/>
    </row>
    <row r="19" spans="3:12" ht="15.75">
      <c r="C19" s="1"/>
      <c r="D19" s="481"/>
      <c r="E19" s="481"/>
      <c r="F19" s="481"/>
      <c r="G19" s="481"/>
      <c r="H19" s="481"/>
      <c r="I19" s="497"/>
      <c r="J19" s="497" t="s">
        <v>111</v>
      </c>
      <c r="K19" s="497"/>
      <c r="L19" s="481"/>
    </row>
  </sheetData>
  <sheetProtection selectLockedCells="1" selectUnlockedCells="1"/>
  <mergeCells count="4">
    <mergeCell ref="C3:L3"/>
    <mergeCell ref="D6:F6"/>
    <mergeCell ref="G6:I6"/>
    <mergeCell ref="J6:L6"/>
  </mergeCells>
  <printOptions horizontalCentered="1"/>
  <pageMargins left="0.25" right="0.25" top="1" bottom="1"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N798"/>
  <sheetViews>
    <sheetView showGridLines="0" workbookViewId="0" topLeftCell="A1">
      <selection activeCell="J13" sqref="J13"/>
    </sheetView>
  </sheetViews>
  <sheetFormatPr defaultColWidth="9.140625" defaultRowHeight="12.75"/>
  <cols>
    <col min="1" max="1" width="10.8515625" style="0" customWidth="1"/>
    <col min="2" max="2" width="10.140625" style="0" customWidth="1"/>
    <col min="3" max="3" width="11.28125" style="499" customWidth="1"/>
    <col min="4" max="4" width="15.28125" style="0" customWidth="1"/>
    <col min="6" max="9" width="15.28125" style="0" customWidth="1"/>
    <col min="10" max="10" width="9.8515625" style="0" customWidth="1"/>
  </cols>
  <sheetData>
    <row r="1" ht="12.75">
      <c r="A1" s="500" t="s">
        <v>565</v>
      </c>
    </row>
    <row r="3" spans="1:9" ht="12.75">
      <c r="A3" s="769" t="s">
        <v>566</v>
      </c>
      <c r="B3" s="769"/>
      <c r="C3" s="769"/>
      <c r="D3" s="769"/>
      <c r="E3" s="769"/>
      <c r="F3" s="769"/>
      <c r="G3" s="769"/>
      <c r="H3" s="769"/>
      <c r="I3" s="769"/>
    </row>
    <row r="4" spans="1:9" ht="15">
      <c r="A4" s="203" t="s">
        <v>849</v>
      </c>
      <c r="B4" s="208"/>
      <c r="C4" s="501"/>
      <c r="D4" s="17"/>
      <c r="E4" s="17"/>
      <c r="F4" s="17"/>
      <c r="G4" s="17"/>
      <c r="H4" s="17"/>
      <c r="I4" s="502"/>
    </row>
    <row r="5" spans="1:9" ht="12.75">
      <c r="A5" s="16" t="s">
        <v>567</v>
      </c>
      <c r="B5" s="503" t="s">
        <v>568</v>
      </c>
      <c r="C5" s="504"/>
      <c r="D5" s="17"/>
      <c r="E5" s="17"/>
      <c r="F5" s="17"/>
      <c r="G5" s="17" t="s">
        <v>569</v>
      </c>
      <c r="H5" s="17"/>
      <c r="I5" s="502"/>
    </row>
    <row r="6" spans="1:9" ht="12.75">
      <c r="A6" s="16" t="s">
        <v>570</v>
      </c>
      <c r="B6" s="11" t="s">
        <v>571</v>
      </c>
      <c r="C6" s="501"/>
      <c r="D6" s="17"/>
      <c r="E6" s="17"/>
      <c r="F6" s="17"/>
      <c r="G6" s="505" t="s">
        <v>853</v>
      </c>
      <c r="H6" s="770"/>
      <c r="I6" s="770"/>
    </row>
    <row r="7" spans="1:9" ht="12.75">
      <c r="A7" s="13" t="s">
        <v>573</v>
      </c>
      <c r="B7" s="13" t="s">
        <v>574</v>
      </c>
      <c r="C7" s="506" t="s">
        <v>575</v>
      </c>
      <c r="D7" s="13" t="s">
        <v>576</v>
      </c>
      <c r="E7" s="13" t="s">
        <v>577</v>
      </c>
      <c r="F7" s="13" t="s">
        <v>578</v>
      </c>
      <c r="G7" s="13" t="s">
        <v>579</v>
      </c>
      <c r="H7" s="13" t="s">
        <v>580</v>
      </c>
      <c r="I7" s="13" t="s">
        <v>377</v>
      </c>
    </row>
    <row r="8" spans="1:9" ht="12.75">
      <c r="A8" s="507" t="s">
        <v>581</v>
      </c>
      <c r="B8" s="13"/>
      <c r="C8" s="506"/>
      <c r="D8" s="13"/>
      <c r="E8" s="13"/>
      <c r="F8" s="508">
        <v>165659853</v>
      </c>
      <c r="G8" s="508">
        <v>51761000</v>
      </c>
      <c r="H8" s="508">
        <v>0</v>
      </c>
      <c r="I8" s="509">
        <f>SUM(F8:H8)</f>
        <v>217420853</v>
      </c>
    </row>
    <row r="9" spans="1:9" ht="12.75">
      <c r="A9" s="510" t="s">
        <v>582</v>
      </c>
      <c r="B9" s="255"/>
      <c r="C9" s="511"/>
      <c r="D9" s="255"/>
      <c r="E9" s="255"/>
      <c r="F9" s="512">
        <v>16168501.26</v>
      </c>
      <c r="G9" s="512">
        <v>7020569.11</v>
      </c>
      <c r="H9" s="512">
        <v>0</v>
      </c>
      <c r="I9" s="509">
        <f>SUM(F9:H9)</f>
        <v>23189070.37</v>
      </c>
    </row>
    <row r="10" spans="1:9" ht="12.75">
      <c r="A10" s="255"/>
      <c r="B10" s="255"/>
      <c r="C10" s="511"/>
      <c r="D10" s="255"/>
      <c r="E10" s="255"/>
      <c r="F10" s="368">
        <v>38614626.04</v>
      </c>
      <c r="G10" s="368">
        <v>11826663.21</v>
      </c>
      <c r="H10" s="368">
        <v>0</v>
      </c>
      <c r="I10" s="339">
        <f>SUM(F10:H10)</f>
        <v>50441289.25</v>
      </c>
    </row>
    <row r="11" spans="1:9" ht="12.75">
      <c r="A11" s="255"/>
      <c r="B11" s="255"/>
      <c r="C11" s="511"/>
      <c r="D11" s="255"/>
      <c r="E11" s="255"/>
      <c r="F11" s="368"/>
      <c r="G11" s="368"/>
      <c r="H11" s="368"/>
      <c r="I11" s="339">
        <f>SUM(F11:H11)</f>
        <v>0</v>
      </c>
    </row>
    <row r="12" spans="1:9" ht="12.75">
      <c r="A12" s="255"/>
      <c r="B12" s="255"/>
      <c r="C12" s="511"/>
      <c r="D12" s="255"/>
      <c r="E12" s="255"/>
      <c r="F12" s="368"/>
      <c r="G12" s="368"/>
      <c r="H12" s="368"/>
      <c r="I12" s="339">
        <f>SUM(F12:H12)</f>
        <v>0</v>
      </c>
    </row>
    <row r="13" spans="1:9" ht="12.75">
      <c r="A13" s="510" t="s">
        <v>311</v>
      </c>
      <c r="B13" s="513"/>
      <c r="C13" s="514"/>
      <c r="D13" s="513"/>
      <c r="E13" s="513"/>
      <c r="F13" s="509">
        <f>SUM(F10:F12)</f>
        <v>38614626.04</v>
      </c>
      <c r="G13" s="509">
        <f>SUM(G10:G12)</f>
        <v>11826663.21</v>
      </c>
      <c r="H13" s="509">
        <f>SUM(H10:H12)</f>
        <v>0</v>
      </c>
      <c r="I13" s="509">
        <f>SUM(F13:H13)</f>
        <v>50441289.25</v>
      </c>
    </row>
    <row r="14" spans="1:10" ht="12.75">
      <c r="A14" s="251" t="s">
        <v>583</v>
      </c>
      <c r="B14" s="255"/>
      <c r="C14" s="511"/>
      <c r="D14" s="255"/>
      <c r="E14" s="255"/>
      <c r="F14" s="339">
        <f>F9+F13</f>
        <v>54783127.3</v>
      </c>
      <c r="G14" s="339">
        <f>G9+G13</f>
        <v>18847232.32</v>
      </c>
      <c r="H14" s="339">
        <f>H9+H13</f>
        <v>0</v>
      </c>
      <c r="I14" s="339">
        <f>SUM(F14:H14)</f>
        <v>73630359.62</v>
      </c>
      <c r="J14" s="195"/>
    </row>
    <row r="15" spans="1:9" ht="12.75">
      <c r="A15" s="289"/>
      <c r="B15" s="269"/>
      <c r="C15" s="515"/>
      <c r="D15" s="269"/>
      <c r="E15" s="269"/>
      <c r="F15" s="289"/>
      <c r="G15" s="289"/>
      <c r="H15" s="289"/>
      <c r="I15" s="289"/>
    </row>
    <row r="16" spans="1:9" ht="12.75">
      <c r="A16" s="289"/>
      <c r="B16" s="269"/>
      <c r="C16" s="515"/>
      <c r="D16" s="269"/>
      <c r="E16" s="269"/>
      <c r="F16" s="289"/>
      <c r="G16" s="289"/>
      <c r="H16" s="289"/>
      <c r="I16" s="289"/>
    </row>
    <row r="17" spans="1:9" ht="12.75">
      <c r="A17" s="769" t="s">
        <v>566</v>
      </c>
      <c r="B17" s="769"/>
      <c r="C17" s="769"/>
      <c r="D17" s="769"/>
      <c r="E17" s="769"/>
      <c r="F17" s="769"/>
      <c r="G17" s="769"/>
      <c r="H17" s="769"/>
      <c r="I17" s="769"/>
    </row>
    <row r="18" spans="1:9" ht="15">
      <c r="A18" s="203" t="s">
        <v>849</v>
      </c>
      <c r="B18" s="208"/>
      <c r="C18" s="501"/>
      <c r="D18" s="17"/>
      <c r="E18" s="17"/>
      <c r="F18" s="17"/>
      <c r="G18" s="17"/>
      <c r="H18" s="17"/>
      <c r="I18" s="502"/>
    </row>
    <row r="19" spans="1:9" ht="12.75">
      <c r="A19" s="16" t="s">
        <v>567</v>
      </c>
      <c r="B19" s="503" t="s">
        <v>568</v>
      </c>
      <c r="C19" s="504"/>
      <c r="D19" s="17"/>
      <c r="E19" s="17"/>
      <c r="F19" s="17"/>
      <c r="G19" s="17" t="s">
        <v>569</v>
      </c>
      <c r="H19" s="17"/>
      <c r="I19" s="502"/>
    </row>
    <row r="20" spans="1:9" ht="12.75">
      <c r="A20" s="16" t="s">
        <v>570</v>
      </c>
      <c r="B20" s="5" t="s">
        <v>584</v>
      </c>
      <c r="C20" s="501"/>
      <c r="D20" s="17"/>
      <c r="E20" s="17"/>
      <c r="F20" s="17"/>
      <c r="G20" s="505" t="s">
        <v>853</v>
      </c>
      <c r="H20" s="770"/>
      <c r="I20" s="770"/>
    </row>
    <row r="21" spans="1:9" ht="12.75">
      <c r="A21" s="13" t="s">
        <v>573</v>
      </c>
      <c r="B21" s="13" t="s">
        <v>574</v>
      </c>
      <c r="C21" s="506" t="s">
        <v>575</v>
      </c>
      <c r="D21" s="13" t="s">
        <v>576</v>
      </c>
      <c r="E21" s="13" t="s">
        <v>577</v>
      </c>
      <c r="F21" s="13" t="s">
        <v>578</v>
      </c>
      <c r="G21" s="13" t="s">
        <v>579</v>
      </c>
      <c r="H21" s="13" t="s">
        <v>580</v>
      </c>
      <c r="I21" s="13" t="s">
        <v>377</v>
      </c>
    </row>
    <row r="22" spans="1:9" ht="12.75">
      <c r="A22" s="507" t="s">
        <v>581</v>
      </c>
      <c r="B22" s="13"/>
      <c r="C22" s="506"/>
      <c r="D22" s="13"/>
      <c r="E22" s="13"/>
      <c r="F22" s="508">
        <v>0</v>
      </c>
      <c r="G22" s="508">
        <v>0</v>
      </c>
      <c r="H22" s="508">
        <v>0</v>
      </c>
      <c r="I22" s="509">
        <f>SUM(F22:H22)</f>
        <v>0</v>
      </c>
    </row>
    <row r="23" spans="1:9" ht="12.75">
      <c r="A23" s="510" t="s">
        <v>582</v>
      </c>
      <c r="B23" s="255"/>
      <c r="C23" s="511"/>
      <c r="D23" s="255"/>
      <c r="E23" s="255"/>
      <c r="F23" s="512">
        <v>0</v>
      </c>
      <c r="G23" s="512">
        <v>0</v>
      </c>
      <c r="H23" s="512">
        <v>0</v>
      </c>
      <c r="I23" s="509">
        <f>SUM(F23:H23)</f>
        <v>0</v>
      </c>
    </row>
    <row r="24" spans="1:9" ht="12.75">
      <c r="A24" s="255"/>
      <c r="B24" s="255"/>
      <c r="C24" s="511"/>
      <c r="D24" s="255"/>
      <c r="E24" s="255"/>
      <c r="F24" s="368">
        <v>0</v>
      </c>
      <c r="G24" s="368">
        <v>0</v>
      </c>
      <c r="H24" s="368">
        <v>0</v>
      </c>
      <c r="I24" s="337">
        <f>SUM(F24:H24)</f>
        <v>0</v>
      </c>
    </row>
    <row r="25" spans="1:9" ht="12.75">
      <c r="A25" s="255"/>
      <c r="B25" s="255"/>
      <c r="C25" s="511"/>
      <c r="D25" s="255"/>
      <c r="E25" s="255"/>
      <c r="F25" s="368"/>
      <c r="G25" s="368"/>
      <c r="H25" s="368"/>
      <c r="I25" s="337">
        <f>SUM(F25:H25)</f>
        <v>0</v>
      </c>
    </row>
    <row r="26" spans="1:9" ht="12.75">
      <c r="A26" s="255"/>
      <c r="B26" s="255"/>
      <c r="C26" s="511"/>
      <c r="D26" s="255"/>
      <c r="E26" s="255"/>
      <c r="F26" s="368"/>
      <c r="G26" s="368"/>
      <c r="H26" s="368"/>
      <c r="I26" s="337">
        <f>SUM(F26:H26)</f>
        <v>0</v>
      </c>
    </row>
    <row r="27" spans="1:9" ht="12.75">
      <c r="A27" s="510" t="s">
        <v>311</v>
      </c>
      <c r="B27" s="513"/>
      <c r="C27" s="514"/>
      <c r="D27" s="513"/>
      <c r="E27" s="513"/>
      <c r="F27" s="509">
        <f>SUM(F24:F26)</f>
        <v>0</v>
      </c>
      <c r="G27" s="509">
        <f>SUM(G24:G26)</f>
        <v>0</v>
      </c>
      <c r="H27" s="509">
        <f>SUM(H24:H26)</f>
        <v>0</v>
      </c>
      <c r="I27" s="509">
        <f>SUM(F27:H27)</f>
        <v>0</v>
      </c>
    </row>
    <row r="28" spans="1:10" ht="12.75">
      <c r="A28" s="251" t="s">
        <v>583</v>
      </c>
      <c r="B28" s="255"/>
      <c r="C28" s="511"/>
      <c r="D28" s="255"/>
      <c r="E28" s="255"/>
      <c r="F28" s="339">
        <f>F23+F27</f>
        <v>0</v>
      </c>
      <c r="G28" s="339">
        <f>G23+G27</f>
        <v>0</v>
      </c>
      <c r="H28" s="339">
        <f>H23+H27</f>
        <v>0</v>
      </c>
      <c r="I28" s="339">
        <f>SUM(F28:H28)</f>
        <v>0</v>
      </c>
      <c r="J28" s="195"/>
    </row>
    <row r="29" spans="1:9" ht="12.75">
      <c r="A29" s="289"/>
      <c r="B29" s="269"/>
      <c r="C29" s="515"/>
      <c r="D29" s="269"/>
      <c r="E29" s="269"/>
      <c r="F29" s="289"/>
      <c r="G29" s="289"/>
      <c r="H29" s="289"/>
      <c r="I29" s="289"/>
    </row>
    <row r="30" spans="1:9" ht="12.75">
      <c r="A30" s="289"/>
      <c r="B30" s="269"/>
      <c r="C30" s="515"/>
      <c r="D30" s="269"/>
      <c r="E30" s="269"/>
      <c r="F30" s="289"/>
      <c r="G30" s="289"/>
      <c r="H30" s="289"/>
      <c r="I30" s="289"/>
    </row>
    <row r="31" spans="1:9" ht="12.75">
      <c r="A31" s="769" t="s">
        <v>566</v>
      </c>
      <c r="B31" s="769"/>
      <c r="C31" s="769"/>
      <c r="D31" s="769"/>
      <c r="E31" s="769"/>
      <c r="F31" s="769"/>
      <c r="G31" s="769"/>
      <c r="H31" s="769"/>
      <c r="I31" s="769"/>
    </row>
    <row r="32" spans="1:9" ht="15">
      <c r="A32" s="203" t="s">
        <v>849</v>
      </c>
      <c r="B32" s="208"/>
      <c r="C32" s="501"/>
      <c r="D32" s="17"/>
      <c r="E32" s="17"/>
      <c r="F32" s="17"/>
      <c r="G32" s="17"/>
      <c r="H32" s="17"/>
      <c r="I32" s="502"/>
    </row>
    <row r="33" spans="1:9" ht="12.75">
      <c r="A33" s="16" t="s">
        <v>567</v>
      </c>
      <c r="B33" s="503" t="s">
        <v>568</v>
      </c>
      <c r="C33" s="504"/>
      <c r="D33" s="17"/>
      <c r="E33" s="17"/>
      <c r="F33" s="17"/>
      <c r="G33" s="17" t="s">
        <v>569</v>
      </c>
      <c r="H33" s="17"/>
      <c r="I33" s="502"/>
    </row>
    <row r="34" spans="1:9" ht="12.75">
      <c r="A34" s="16" t="s">
        <v>570</v>
      </c>
      <c r="B34" s="5" t="s">
        <v>585</v>
      </c>
      <c r="C34" s="501"/>
      <c r="D34" s="17"/>
      <c r="E34" s="17"/>
      <c r="F34" s="17"/>
      <c r="G34" s="505" t="s">
        <v>853</v>
      </c>
      <c r="H34" s="770"/>
      <c r="I34" s="770"/>
    </row>
    <row r="35" spans="1:9" ht="12.75">
      <c r="A35" s="13" t="s">
        <v>573</v>
      </c>
      <c r="B35" s="13" t="s">
        <v>574</v>
      </c>
      <c r="C35" s="506" t="s">
        <v>575</v>
      </c>
      <c r="D35" s="13" t="s">
        <v>576</v>
      </c>
      <c r="E35" s="13" t="s">
        <v>577</v>
      </c>
      <c r="F35" s="13" t="s">
        <v>578</v>
      </c>
      <c r="G35" s="13" t="s">
        <v>579</v>
      </c>
      <c r="H35" s="13" t="s">
        <v>580</v>
      </c>
      <c r="I35" s="13" t="s">
        <v>377</v>
      </c>
    </row>
    <row r="36" spans="1:9" ht="12.75">
      <c r="A36" s="507" t="s">
        <v>581</v>
      </c>
      <c r="B36" s="13"/>
      <c r="C36" s="506"/>
      <c r="D36" s="13"/>
      <c r="E36" s="13"/>
      <c r="F36" s="508">
        <v>9962798</v>
      </c>
      <c r="G36" s="508">
        <v>7430000</v>
      </c>
      <c r="H36" s="508">
        <v>110000</v>
      </c>
      <c r="I36" s="262">
        <f>SUM(F36:H36)</f>
        <v>17502798</v>
      </c>
    </row>
    <row r="37" spans="1:9" ht="12.75">
      <c r="A37" s="510" t="s">
        <v>582</v>
      </c>
      <c r="B37" s="255"/>
      <c r="C37" s="511"/>
      <c r="D37" s="255"/>
      <c r="E37" s="255"/>
      <c r="F37" s="512">
        <v>2299562.84</v>
      </c>
      <c r="G37" s="512">
        <v>1447276.43</v>
      </c>
      <c r="H37" s="512">
        <v>0</v>
      </c>
      <c r="I37" s="262">
        <f>SUM(F37:H37)</f>
        <v>3746839.2699999996</v>
      </c>
    </row>
    <row r="38" spans="1:9" ht="12.75">
      <c r="A38" s="255"/>
      <c r="B38" s="255"/>
      <c r="C38" s="511"/>
      <c r="D38" s="255"/>
      <c r="E38" s="255"/>
      <c r="F38" s="368">
        <v>2496360.54</v>
      </c>
      <c r="G38" s="368">
        <v>1086137.34</v>
      </c>
      <c r="H38" s="368">
        <v>50000</v>
      </c>
      <c r="I38" s="249">
        <f>SUM(F38:H38)</f>
        <v>3632497.88</v>
      </c>
    </row>
    <row r="39" spans="1:9" ht="12.75">
      <c r="A39" s="255"/>
      <c r="B39" s="255"/>
      <c r="C39" s="511"/>
      <c r="D39" s="255"/>
      <c r="E39" s="255"/>
      <c r="F39" s="516"/>
      <c r="G39" s="516"/>
      <c r="H39" s="516"/>
      <c r="I39" s="249">
        <f>SUM(F39:H39)</f>
        <v>0</v>
      </c>
    </row>
    <row r="40" spans="1:9" ht="12.75">
      <c r="A40" s="255"/>
      <c r="B40" s="255"/>
      <c r="C40" s="511"/>
      <c r="D40" s="255"/>
      <c r="E40" s="255"/>
      <c r="F40" s="516"/>
      <c r="G40" s="516"/>
      <c r="H40" s="516"/>
      <c r="I40" s="249">
        <f>SUM(F40:H40)</f>
        <v>0</v>
      </c>
    </row>
    <row r="41" spans="1:9" ht="12.75">
      <c r="A41" s="510" t="s">
        <v>311</v>
      </c>
      <c r="B41" s="513"/>
      <c r="C41" s="514"/>
      <c r="D41" s="513"/>
      <c r="E41" s="513"/>
      <c r="F41" s="262">
        <f>SUM(F38:F40)</f>
        <v>2496360.54</v>
      </c>
      <c r="G41" s="262">
        <f>SUM(G38:G40)</f>
        <v>1086137.34</v>
      </c>
      <c r="H41" s="262">
        <f>SUM(H38:H40)</f>
        <v>50000</v>
      </c>
      <c r="I41" s="262">
        <f>SUM(F41:H41)</f>
        <v>3632497.88</v>
      </c>
    </row>
    <row r="42" spans="1:10" ht="12.75">
      <c r="A42" s="251" t="s">
        <v>583</v>
      </c>
      <c r="B42" s="255"/>
      <c r="C42" s="511"/>
      <c r="D42" s="255"/>
      <c r="E42" s="255"/>
      <c r="F42" s="249">
        <f>F37+F41</f>
        <v>4795923.38</v>
      </c>
      <c r="G42" s="249">
        <f>G37+G41</f>
        <v>2533413.77</v>
      </c>
      <c r="H42" s="249">
        <f>H37+H41</f>
        <v>50000</v>
      </c>
      <c r="I42" s="249">
        <f>SUM(F42:H42)</f>
        <v>7379337.15</v>
      </c>
      <c r="J42" s="195"/>
    </row>
    <row r="43" spans="1:9" ht="12.75">
      <c r="A43" s="162"/>
      <c r="B43" s="162"/>
      <c r="C43" s="517"/>
      <c r="D43" s="162"/>
      <c r="E43" s="162"/>
      <c r="F43" s="269"/>
      <c r="G43" s="269"/>
      <c r="H43" s="269"/>
      <c r="I43" s="162"/>
    </row>
    <row r="44" spans="1:9" ht="12.75">
      <c r="A44" s="162"/>
      <c r="B44" s="162"/>
      <c r="C44" s="517"/>
      <c r="D44" s="162"/>
      <c r="E44" s="162"/>
      <c r="F44" s="269"/>
      <c r="G44" s="269"/>
      <c r="H44" s="269"/>
      <c r="I44" s="162"/>
    </row>
    <row r="45" spans="1:9" ht="12.75">
      <c r="A45" s="764" t="s">
        <v>566</v>
      </c>
      <c r="B45" s="764"/>
      <c r="C45" s="764"/>
      <c r="D45" s="764"/>
      <c r="E45" s="764"/>
      <c r="F45" s="764"/>
      <c r="G45" s="764"/>
      <c r="H45" s="764"/>
      <c r="I45" s="764"/>
    </row>
    <row r="46" spans="1:9" ht="12.75">
      <c r="A46" s="518" t="s">
        <v>849</v>
      </c>
      <c r="B46" s="519"/>
      <c r="C46" s="519"/>
      <c r="D46" s="519"/>
      <c r="E46" s="519"/>
      <c r="F46" s="519"/>
      <c r="G46" s="519"/>
      <c r="H46" s="519"/>
      <c r="I46" s="520"/>
    </row>
    <row r="47" spans="1:9" ht="12.75">
      <c r="A47" s="16" t="s">
        <v>567</v>
      </c>
      <c r="B47" s="521" t="s">
        <v>568</v>
      </c>
      <c r="C47" s="522"/>
      <c r="D47" s="162"/>
      <c r="E47" s="162"/>
      <c r="F47" s="162"/>
      <c r="G47" s="17" t="s">
        <v>569</v>
      </c>
      <c r="H47" s="162"/>
      <c r="I47" s="523"/>
    </row>
    <row r="48" spans="1:9" ht="12.75">
      <c r="A48" s="16" t="s">
        <v>570</v>
      </c>
      <c r="B48" s="524" t="s">
        <v>586</v>
      </c>
      <c r="C48" s="517"/>
      <c r="D48" s="162"/>
      <c r="E48" s="162"/>
      <c r="F48" s="162"/>
      <c r="G48" s="505" t="s">
        <v>853</v>
      </c>
      <c r="H48" s="765"/>
      <c r="I48" s="765"/>
    </row>
    <row r="49" spans="1:9" ht="12.75">
      <c r="A49" s="525" t="s">
        <v>573</v>
      </c>
      <c r="B49" s="525" t="s">
        <v>574</v>
      </c>
      <c r="C49" s="526" t="s">
        <v>575</v>
      </c>
      <c r="D49" s="525" t="s">
        <v>576</v>
      </c>
      <c r="E49" s="525" t="s">
        <v>577</v>
      </c>
      <c r="F49" s="525" t="s">
        <v>578</v>
      </c>
      <c r="G49" s="525" t="s">
        <v>579</v>
      </c>
      <c r="H49" s="525" t="s">
        <v>580</v>
      </c>
      <c r="I49" s="525" t="s">
        <v>377</v>
      </c>
    </row>
    <row r="50" spans="1:9" ht="12.75">
      <c r="A50" s="507" t="s">
        <v>581</v>
      </c>
      <c r="B50" s="525"/>
      <c r="C50" s="526"/>
      <c r="D50" s="525"/>
      <c r="E50" s="525"/>
      <c r="F50" s="508">
        <v>31364618</v>
      </c>
      <c r="G50" s="508">
        <v>29820000</v>
      </c>
      <c r="H50" s="508">
        <v>0</v>
      </c>
      <c r="I50" s="249">
        <f>SUM(F50:H50)</f>
        <v>61184618</v>
      </c>
    </row>
    <row r="51" spans="1:9" ht="12.75">
      <c r="A51" s="510" t="s">
        <v>582</v>
      </c>
      <c r="B51" s="255"/>
      <c r="C51" s="511"/>
      <c r="D51" s="255"/>
      <c r="E51" s="255"/>
      <c r="F51" s="512">
        <v>11740150.14</v>
      </c>
      <c r="G51" s="512">
        <v>10135789.27</v>
      </c>
      <c r="H51" s="512">
        <v>0</v>
      </c>
      <c r="I51" s="262">
        <f>SUM(F51:H51)</f>
        <v>21875939.41</v>
      </c>
    </row>
    <row r="52" spans="1:9" ht="12.75">
      <c r="A52" s="255"/>
      <c r="B52" s="255"/>
      <c r="C52" s="511"/>
      <c r="D52" s="255"/>
      <c r="E52" s="255"/>
      <c r="F52" s="368">
        <v>4439285.91</v>
      </c>
      <c r="G52" s="368">
        <v>4822070.28</v>
      </c>
      <c r="H52" s="368">
        <v>0</v>
      </c>
      <c r="I52" s="249">
        <f>SUM(F52:H52)</f>
        <v>9261356.190000001</v>
      </c>
    </row>
    <row r="53" spans="1:9" ht="12.75">
      <c r="A53" s="255"/>
      <c r="B53" s="255"/>
      <c r="C53" s="511"/>
      <c r="D53" s="255"/>
      <c r="E53" s="255"/>
      <c r="F53" s="255"/>
      <c r="G53" s="255"/>
      <c r="H53" s="255"/>
      <c r="I53" s="249">
        <f>SUM(F53:H53)</f>
        <v>0</v>
      </c>
    </row>
    <row r="54" spans="1:9" ht="12.75">
      <c r="A54" s="255"/>
      <c r="B54" s="255"/>
      <c r="C54" s="511"/>
      <c r="D54" s="255"/>
      <c r="E54" s="255"/>
      <c r="F54" s="255"/>
      <c r="G54" s="255"/>
      <c r="H54" s="255"/>
      <c r="I54" s="249">
        <f>SUM(F54:H54)</f>
        <v>0</v>
      </c>
    </row>
    <row r="55" spans="1:9" ht="12.75">
      <c r="A55" s="510" t="s">
        <v>311</v>
      </c>
      <c r="B55" s="255"/>
      <c r="C55" s="511"/>
      <c r="D55" s="255"/>
      <c r="E55" s="255"/>
      <c r="F55" s="262">
        <f>SUM(F52:F54)</f>
        <v>4439285.91</v>
      </c>
      <c r="G55" s="262">
        <f>SUM(G52:G54)</f>
        <v>4822070.28</v>
      </c>
      <c r="H55" s="262">
        <f>SUM(H52:H54)</f>
        <v>0</v>
      </c>
      <c r="I55" s="262">
        <f>SUM(F55:H55)</f>
        <v>9261356.190000001</v>
      </c>
    </row>
    <row r="56" spans="1:10" ht="12.75">
      <c r="A56" s="251" t="s">
        <v>583</v>
      </c>
      <c r="B56" s="255"/>
      <c r="C56" s="511"/>
      <c r="D56" s="255"/>
      <c r="E56" s="255"/>
      <c r="F56" s="249">
        <f>F51+F55</f>
        <v>16179436.05</v>
      </c>
      <c r="G56" s="249">
        <f>G51+G55</f>
        <v>14957859.55</v>
      </c>
      <c r="H56" s="249">
        <f>H51+H55</f>
        <v>0</v>
      </c>
      <c r="I56" s="249">
        <f>SUM(F56:H56)</f>
        <v>31137295.6</v>
      </c>
      <c r="J56" s="195"/>
    </row>
    <row r="57" spans="1:9" ht="12.75">
      <c r="A57" s="289"/>
      <c r="B57" s="269"/>
      <c r="C57" s="515"/>
      <c r="D57" s="269"/>
      <c r="E57" s="269"/>
      <c r="F57" s="289"/>
      <c r="G57" s="289"/>
      <c r="H57" s="289"/>
      <c r="I57" s="289"/>
    </row>
    <row r="58" spans="1:9" ht="12.75">
      <c r="A58" s="289"/>
      <c r="B58" s="269"/>
      <c r="C58" s="515"/>
      <c r="D58" s="269"/>
      <c r="E58" s="269"/>
      <c r="F58" s="289"/>
      <c r="G58" s="289"/>
      <c r="H58" s="289"/>
      <c r="I58" s="289"/>
    </row>
    <row r="59" spans="1:9" ht="12.75">
      <c r="A59" s="764" t="s">
        <v>566</v>
      </c>
      <c r="B59" s="764"/>
      <c r="C59" s="764"/>
      <c r="D59" s="764"/>
      <c r="E59" s="764"/>
      <c r="F59" s="764"/>
      <c r="G59" s="764"/>
      <c r="H59" s="764"/>
      <c r="I59" s="764"/>
    </row>
    <row r="60" spans="1:9" ht="12.75">
      <c r="A60" s="518" t="s">
        <v>849</v>
      </c>
      <c r="B60" s="519"/>
      <c r="C60" s="519"/>
      <c r="D60" s="519"/>
      <c r="E60" s="519"/>
      <c r="F60" s="519"/>
      <c r="G60" s="519"/>
      <c r="H60" s="519"/>
      <c r="I60" s="520"/>
    </row>
    <row r="61" spans="1:9" ht="12.75">
      <c r="A61" s="16" t="s">
        <v>567</v>
      </c>
      <c r="B61" s="521" t="s">
        <v>568</v>
      </c>
      <c r="C61" s="522"/>
      <c r="D61" s="162"/>
      <c r="E61" s="162"/>
      <c r="F61" s="162"/>
      <c r="G61" s="17" t="s">
        <v>569</v>
      </c>
      <c r="H61" s="162"/>
      <c r="I61" s="523"/>
    </row>
    <row r="62" spans="1:9" ht="12.75">
      <c r="A62" s="16" t="s">
        <v>570</v>
      </c>
      <c r="B62" s="527" t="s">
        <v>587</v>
      </c>
      <c r="C62" s="517"/>
      <c r="D62" s="162"/>
      <c r="E62" s="162"/>
      <c r="F62" s="162"/>
      <c r="G62" s="505" t="s">
        <v>853</v>
      </c>
      <c r="H62" s="765"/>
      <c r="I62" s="765"/>
    </row>
    <row r="63" spans="1:9" ht="12.75">
      <c r="A63" s="525" t="s">
        <v>573</v>
      </c>
      <c r="B63" s="525" t="s">
        <v>574</v>
      </c>
      <c r="C63" s="526" t="s">
        <v>575</v>
      </c>
      <c r="D63" s="525" t="s">
        <v>576</v>
      </c>
      <c r="E63" s="525" t="s">
        <v>577</v>
      </c>
      <c r="F63" s="525" t="s">
        <v>578</v>
      </c>
      <c r="G63" s="525" t="s">
        <v>579</v>
      </c>
      <c r="H63" s="525" t="s">
        <v>580</v>
      </c>
      <c r="I63" s="525" t="s">
        <v>377</v>
      </c>
    </row>
    <row r="64" spans="1:9" ht="12.75">
      <c r="A64" s="507" t="s">
        <v>581</v>
      </c>
      <c r="B64" s="525"/>
      <c r="C64" s="526"/>
      <c r="D64" s="525"/>
      <c r="E64" s="525"/>
      <c r="F64" s="508">
        <v>0</v>
      </c>
      <c r="G64" s="508">
        <v>0</v>
      </c>
      <c r="H64" s="508">
        <v>0</v>
      </c>
      <c r="I64" s="249">
        <f>SUM(F64:H64)</f>
        <v>0</v>
      </c>
    </row>
    <row r="65" spans="1:9" ht="12.75">
      <c r="A65" s="510" t="s">
        <v>582</v>
      </c>
      <c r="B65" s="255"/>
      <c r="C65" s="511"/>
      <c r="D65" s="255"/>
      <c r="E65" s="255"/>
      <c r="F65" s="512">
        <v>0</v>
      </c>
      <c r="G65" s="512">
        <v>0</v>
      </c>
      <c r="H65" s="512">
        <v>0</v>
      </c>
      <c r="I65" s="262">
        <f>SUM(F65:H65)</f>
        <v>0</v>
      </c>
    </row>
    <row r="66" spans="1:9" ht="12.75">
      <c r="A66" s="255"/>
      <c r="B66" s="255"/>
      <c r="C66" s="511"/>
      <c r="D66" s="255"/>
      <c r="E66" s="255"/>
      <c r="F66" s="368">
        <v>0</v>
      </c>
      <c r="G66" s="368">
        <v>0</v>
      </c>
      <c r="H66" s="368">
        <v>0</v>
      </c>
      <c r="I66" s="249">
        <f>SUM(F66:H66)</f>
        <v>0</v>
      </c>
    </row>
    <row r="67" spans="1:9" ht="12.75">
      <c r="A67" s="255"/>
      <c r="B67" s="255"/>
      <c r="C67" s="511"/>
      <c r="D67" s="255"/>
      <c r="E67" s="255"/>
      <c r="F67" s="368"/>
      <c r="G67" s="368"/>
      <c r="H67" s="368"/>
      <c r="I67" s="249">
        <f>SUM(F67:H67)</f>
        <v>0</v>
      </c>
    </row>
    <row r="68" spans="1:9" ht="12.75">
      <c r="A68" s="255"/>
      <c r="B68" s="255"/>
      <c r="C68" s="511"/>
      <c r="D68" s="255"/>
      <c r="E68" s="255"/>
      <c r="F68" s="368"/>
      <c r="G68" s="368"/>
      <c r="H68" s="368"/>
      <c r="I68" s="249">
        <f>SUM(F68:H68)</f>
        <v>0</v>
      </c>
    </row>
    <row r="69" spans="1:9" ht="12.75">
      <c r="A69" s="510" t="s">
        <v>311</v>
      </c>
      <c r="B69" s="255"/>
      <c r="C69" s="511"/>
      <c r="D69" s="255"/>
      <c r="E69" s="255"/>
      <c r="F69" s="262">
        <f>SUM(F66:F68)</f>
        <v>0</v>
      </c>
      <c r="G69" s="262">
        <f>SUM(G66:G68)</f>
        <v>0</v>
      </c>
      <c r="H69" s="262">
        <f>SUM(H66:H68)</f>
        <v>0</v>
      </c>
      <c r="I69" s="262">
        <f>SUM(F69:H69)</f>
        <v>0</v>
      </c>
    </row>
    <row r="70" spans="1:10" ht="12.75">
      <c r="A70" s="251" t="s">
        <v>583</v>
      </c>
      <c r="B70" s="255"/>
      <c r="C70" s="511"/>
      <c r="D70" s="255"/>
      <c r="E70" s="255"/>
      <c r="F70" s="249">
        <f>F65+F69</f>
        <v>0</v>
      </c>
      <c r="G70" s="249">
        <f>G65+G69</f>
        <v>0</v>
      </c>
      <c r="H70" s="249">
        <f>H65+H69</f>
        <v>0</v>
      </c>
      <c r="I70" s="249">
        <f>SUM(F70:H70)</f>
        <v>0</v>
      </c>
      <c r="J70" s="195"/>
    </row>
    <row r="71" spans="1:9" ht="12.75">
      <c r="A71" s="289"/>
      <c r="B71" s="269"/>
      <c r="C71" s="515"/>
      <c r="D71" s="269"/>
      <c r="E71" s="269"/>
      <c r="F71" s="289"/>
      <c r="G71" s="289"/>
      <c r="H71" s="289"/>
      <c r="I71" s="289"/>
    </row>
    <row r="72" spans="1:9" ht="12.75">
      <c r="A72" s="289"/>
      <c r="B72" s="269"/>
      <c r="C72" s="515"/>
      <c r="D72" s="269"/>
      <c r="E72" s="269"/>
      <c r="F72" s="289"/>
      <c r="G72" s="289"/>
      <c r="H72" s="289"/>
      <c r="I72" s="289"/>
    </row>
    <row r="73" spans="1:9" ht="12.75">
      <c r="A73" s="764" t="s">
        <v>566</v>
      </c>
      <c r="B73" s="764"/>
      <c r="C73" s="764"/>
      <c r="D73" s="764"/>
      <c r="E73" s="764"/>
      <c r="F73" s="764"/>
      <c r="G73" s="764"/>
      <c r="H73" s="764"/>
      <c r="I73" s="764"/>
    </row>
    <row r="74" spans="1:9" ht="12.75">
      <c r="A74" s="518" t="s">
        <v>849</v>
      </c>
      <c r="B74" s="519"/>
      <c r="C74" s="519"/>
      <c r="D74" s="519"/>
      <c r="E74" s="519"/>
      <c r="F74" s="519"/>
      <c r="G74" s="519"/>
      <c r="H74" s="519"/>
      <c r="I74" s="520"/>
    </row>
    <row r="75" spans="1:9" ht="12.75">
      <c r="A75" s="16" t="s">
        <v>567</v>
      </c>
      <c r="B75" s="521" t="s">
        <v>568</v>
      </c>
      <c r="C75" s="522"/>
      <c r="D75" s="162"/>
      <c r="E75" s="162"/>
      <c r="F75" s="162"/>
      <c r="G75" s="17" t="s">
        <v>569</v>
      </c>
      <c r="H75" s="162"/>
      <c r="I75" s="523"/>
    </row>
    <row r="76" spans="1:9" ht="12.75">
      <c r="A76" s="16" t="s">
        <v>570</v>
      </c>
      <c r="B76" s="527" t="s">
        <v>588</v>
      </c>
      <c r="C76" s="517"/>
      <c r="D76" s="162"/>
      <c r="E76" s="162"/>
      <c r="F76" s="162"/>
      <c r="G76" s="505" t="s">
        <v>853</v>
      </c>
      <c r="H76" s="765"/>
      <c r="I76" s="765"/>
    </row>
    <row r="77" spans="1:9" ht="12.75">
      <c r="A77" s="525" t="s">
        <v>573</v>
      </c>
      <c r="B77" s="525" t="s">
        <v>574</v>
      </c>
      <c r="C77" s="526" t="s">
        <v>575</v>
      </c>
      <c r="D77" s="525" t="s">
        <v>576</v>
      </c>
      <c r="E77" s="525" t="s">
        <v>577</v>
      </c>
      <c r="F77" s="525" t="s">
        <v>578</v>
      </c>
      <c r="G77" s="525" t="s">
        <v>579</v>
      </c>
      <c r="H77" s="525" t="s">
        <v>580</v>
      </c>
      <c r="I77" s="525" t="s">
        <v>377</v>
      </c>
    </row>
    <row r="78" spans="1:9" ht="12.75">
      <c r="A78" s="507" t="s">
        <v>581</v>
      </c>
      <c r="B78" s="525"/>
      <c r="C78" s="526"/>
      <c r="D78" s="525"/>
      <c r="E78" s="525"/>
      <c r="F78" s="508">
        <v>0</v>
      </c>
      <c r="G78" s="508">
        <v>0</v>
      </c>
      <c r="H78" s="508">
        <v>0</v>
      </c>
      <c r="I78" s="249">
        <f>SUM(F78:H78)</f>
        <v>0</v>
      </c>
    </row>
    <row r="79" spans="1:9" ht="12.75">
      <c r="A79" s="510" t="s">
        <v>582</v>
      </c>
      <c r="B79" s="255"/>
      <c r="C79" s="511"/>
      <c r="D79" s="255"/>
      <c r="E79" s="255"/>
      <c r="F79" s="512">
        <v>0</v>
      </c>
      <c r="G79" s="512">
        <v>0</v>
      </c>
      <c r="H79" s="512">
        <v>0</v>
      </c>
      <c r="I79" s="262">
        <f>SUM(F79:H79)</f>
        <v>0</v>
      </c>
    </row>
    <row r="80" spans="1:9" ht="12.75">
      <c r="A80" s="255"/>
      <c r="B80" s="255"/>
      <c r="C80" s="511"/>
      <c r="D80" s="255"/>
      <c r="E80" s="255"/>
      <c r="F80" s="368">
        <v>0</v>
      </c>
      <c r="G80" s="368">
        <v>0</v>
      </c>
      <c r="H80" s="368">
        <v>0</v>
      </c>
      <c r="I80" s="249">
        <f>SUM(F80:H80)</f>
        <v>0</v>
      </c>
    </row>
    <row r="81" spans="1:9" ht="12.75">
      <c r="A81" s="255"/>
      <c r="B81" s="255"/>
      <c r="C81" s="511"/>
      <c r="D81" s="255"/>
      <c r="E81" s="255"/>
      <c r="F81" s="255"/>
      <c r="G81" s="255"/>
      <c r="H81" s="255"/>
      <c r="I81" s="249">
        <f>SUM(F81:H81)</f>
        <v>0</v>
      </c>
    </row>
    <row r="82" spans="1:9" ht="12.75">
      <c r="A82" s="255"/>
      <c r="B82" s="255"/>
      <c r="C82" s="511"/>
      <c r="D82" s="255"/>
      <c r="E82" s="255"/>
      <c r="F82" s="255"/>
      <c r="G82" s="255"/>
      <c r="H82" s="255"/>
      <c r="I82" s="249">
        <f>SUM(F82:H82)</f>
        <v>0</v>
      </c>
    </row>
    <row r="83" spans="1:9" ht="12.75">
      <c r="A83" s="510" t="s">
        <v>311</v>
      </c>
      <c r="B83" s="255"/>
      <c r="C83" s="511"/>
      <c r="D83" s="255"/>
      <c r="E83" s="255"/>
      <c r="F83" s="262">
        <f>SUM(F80:F82)</f>
        <v>0</v>
      </c>
      <c r="G83" s="262">
        <f>SUM(G80:G82)</f>
        <v>0</v>
      </c>
      <c r="H83" s="262">
        <f>SUM(H80:H82)</f>
        <v>0</v>
      </c>
      <c r="I83" s="262">
        <f>SUM(F83:H83)</f>
        <v>0</v>
      </c>
    </row>
    <row r="84" spans="1:10" ht="12.75">
      <c r="A84" s="251" t="s">
        <v>583</v>
      </c>
      <c r="B84" s="255"/>
      <c r="C84" s="511"/>
      <c r="D84" s="255"/>
      <c r="E84" s="255"/>
      <c r="F84" s="249">
        <f>F79+F83</f>
        <v>0</v>
      </c>
      <c r="G84" s="249">
        <f>G79+G83</f>
        <v>0</v>
      </c>
      <c r="H84" s="249">
        <f>H79+H83</f>
        <v>0</v>
      </c>
      <c r="I84" s="249">
        <f>SUM(F84:H84)</f>
        <v>0</v>
      </c>
      <c r="J84" s="195"/>
    </row>
    <row r="85" spans="1:9" ht="12.75">
      <c r="A85" s="162"/>
      <c r="B85" s="162"/>
      <c r="C85" s="517"/>
      <c r="D85" s="162"/>
      <c r="E85" s="162"/>
      <c r="F85" s="162"/>
      <c r="G85" s="162"/>
      <c r="H85" s="162"/>
      <c r="I85" s="269"/>
    </row>
    <row r="86" spans="1:9" ht="12.75">
      <c r="A86" s="162"/>
      <c r="B86" s="162"/>
      <c r="C86" s="517"/>
      <c r="D86" s="162"/>
      <c r="E86" s="162"/>
      <c r="F86" s="162"/>
      <c r="G86" s="162"/>
      <c r="H86" s="162"/>
      <c r="I86" s="269"/>
    </row>
    <row r="87" spans="1:9" ht="12.75">
      <c r="A87" s="764" t="s">
        <v>566</v>
      </c>
      <c r="B87" s="764"/>
      <c r="C87" s="764"/>
      <c r="D87" s="764"/>
      <c r="E87" s="764"/>
      <c r="F87" s="764"/>
      <c r="G87" s="764"/>
      <c r="H87" s="764"/>
      <c r="I87" s="764"/>
    </row>
    <row r="88" spans="1:9" ht="12.75">
      <c r="A88" s="518" t="s">
        <v>849</v>
      </c>
      <c r="B88" s="519"/>
      <c r="C88" s="519"/>
      <c r="D88" s="519"/>
      <c r="E88" s="519"/>
      <c r="F88" s="519"/>
      <c r="G88" s="519"/>
      <c r="H88" s="519"/>
      <c r="I88" s="520"/>
    </row>
    <row r="89" spans="1:9" ht="12.75">
      <c r="A89" s="16" t="s">
        <v>567</v>
      </c>
      <c r="B89" s="521" t="s">
        <v>568</v>
      </c>
      <c r="C89" s="522"/>
      <c r="D89" s="162"/>
      <c r="E89" s="162"/>
      <c r="F89" s="162"/>
      <c r="G89" s="17" t="s">
        <v>569</v>
      </c>
      <c r="H89" s="162"/>
      <c r="I89" s="523"/>
    </row>
    <row r="90" spans="1:9" ht="12.75">
      <c r="A90" s="16" t="s">
        <v>570</v>
      </c>
      <c r="B90" s="527" t="s">
        <v>589</v>
      </c>
      <c r="C90" s="517"/>
      <c r="D90" s="162"/>
      <c r="E90" s="162"/>
      <c r="F90" s="162"/>
      <c r="G90" s="505" t="s">
        <v>853</v>
      </c>
      <c r="H90" s="765"/>
      <c r="I90" s="765"/>
    </row>
    <row r="91" spans="1:9" ht="12.75">
      <c r="A91" s="525" t="s">
        <v>573</v>
      </c>
      <c r="B91" s="525" t="s">
        <v>574</v>
      </c>
      <c r="C91" s="526" t="s">
        <v>575</v>
      </c>
      <c r="D91" s="525" t="s">
        <v>576</v>
      </c>
      <c r="E91" s="525" t="s">
        <v>577</v>
      </c>
      <c r="F91" s="525" t="s">
        <v>578</v>
      </c>
      <c r="G91" s="525" t="s">
        <v>579</v>
      </c>
      <c r="H91" s="525" t="s">
        <v>580</v>
      </c>
      <c r="I91" s="525" t="s">
        <v>377</v>
      </c>
    </row>
    <row r="92" spans="1:9" ht="12.75">
      <c r="A92" s="507" t="s">
        <v>581</v>
      </c>
      <c r="B92" s="525"/>
      <c r="C92" s="526"/>
      <c r="D92" s="525"/>
      <c r="E92" s="525"/>
      <c r="F92" s="508">
        <v>14647475</v>
      </c>
      <c r="G92" s="508">
        <v>2906000</v>
      </c>
      <c r="H92" s="508">
        <v>0</v>
      </c>
      <c r="I92" s="249">
        <f>SUM(F92:H92)</f>
        <v>17553475</v>
      </c>
    </row>
    <row r="93" spans="1:9" ht="12.75">
      <c r="A93" s="510" t="s">
        <v>582</v>
      </c>
      <c r="B93" s="255"/>
      <c r="C93" s="511"/>
      <c r="D93" s="255"/>
      <c r="E93" s="255"/>
      <c r="F93" s="512">
        <v>3204225.97</v>
      </c>
      <c r="G93" s="512">
        <v>396716.7</v>
      </c>
      <c r="H93" s="512">
        <v>0</v>
      </c>
      <c r="I93" s="262">
        <f>SUM(F93:H93)</f>
        <v>3600942.6700000004</v>
      </c>
    </row>
    <row r="94" spans="1:9" ht="12.75">
      <c r="A94" s="255"/>
      <c r="B94" s="255"/>
      <c r="C94" s="511"/>
      <c r="D94" s="255"/>
      <c r="E94" s="255"/>
      <c r="F94" s="368">
        <v>3594786.68</v>
      </c>
      <c r="G94" s="368">
        <v>749200.02</v>
      </c>
      <c r="H94" s="368">
        <v>0</v>
      </c>
      <c r="I94" s="249">
        <f>SUM(F94:H94)</f>
        <v>4343986.7</v>
      </c>
    </row>
    <row r="95" spans="1:9" ht="12.75">
      <c r="A95" s="255"/>
      <c r="B95" s="255"/>
      <c r="C95" s="511"/>
      <c r="D95" s="255"/>
      <c r="E95" s="255"/>
      <c r="F95" s="255"/>
      <c r="G95" s="255"/>
      <c r="H95" s="255"/>
      <c r="I95" s="249">
        <f>SUM(F95:H95)</f>
        <v>0</v>
      </c>
    </row>
    <row r="96" spans="1:9" ht="12.75">
      <c r="A96" s="255"/>
      <c r="B96" s="255"/>
      <c r="C96" s="511"/>
      <c r="D96" s="255"/>
      <c r="E96" s="255"/>
      <c r="F96" s="255"/>
      <c r="G96" s="255"/>
      <c r="H96" s="255"/>
      <c r="I96" s="249">
        <f>SUM(F96:H96)</f>
        <v>0</v>
      </c>
    </row>
    <row r="97" spans="1:9" ht="12.75">
      <c r="A97" s="510" t="s">
        <v>311</v>
      </c>
      <c r="B97" s="513"/>
      <c r="C97" s="514"/>
      <c r="D97" s="513"/>
      <c r="E97" s="513"/>
      <c r="F97" s="262">
        <f>SUM(F94:F96)</f>
        <v>3594786.68</v>
      </c>
      <c r="G97" s="262">
        <f>SUM(G94:G96)</f>
        <v>749200.02</v>
      </c>
      <c r="H97" s="262">
        <f>SUM(H94:H96)</f>
        <v>0</v>
      </c>
      <c r="I97" s="262">
        <f>SUM(F97:H97)</f>
        <v>4343986.7</v>
      </c>
    </row>
    <row r="98" spans="1:10" ht="12.75">
      <c r="A98" s="251" t="s">
        <v>583</v>
      </c>
      <c r="B98" s="255"/>
      <c r="C98" s="511"/>
      <c r="D98" s="255"/>
      <c r="E98" s="255"/>
      <c r="F98" s="249">
        <f>F93+F97</f>
        <v>6799012.65</v>
      </c>
      <c r="G98" s="249">
        <f>G93+G97</f>
        <v>1145916.72</v>
      </c>
      <c r="H98" s="249">
        <f>H93+H97</f>
        <v>0</v>
      </c>
      <c r="I98" s="249">
        <f>SUM(F98:H98)</f>
        <v>7944929.37</v>
      </c>
      <c r="J98" s="195"/>
    </row>
    <row r="99" spans="1:9" ht="12.75">
      <c r="A99" s="162"/>
      <c r="B99" s="162"/>
      <c r="C99" s="517"/>
      <c r="D99" s="162"/>
      <c r="E99" s="162"/>
      <c r="F99" s="162"/>
      <c r="G99" s="162"/>
      <c r="H99" s="162"/>
      <c r="I99" s="162"/>
    </row>
    <row r="100" spans="1:9" ht="12.75">
      <c r="A100" s="162"/>
      <c r="B100" s="162"/>
      <c r="C100" s="517"/>
      <c r="D100" s="162"/>
      <c r="E100" s="162"/>
      <c r="F100" s="162"/>
      <c r="G100" s="162"/>
      <c r="H100" s="162"/>
      <c r="I100" s="162"/>
    </row>
    <row r="101" spans="1:9" ht="12.75">
      <c r="A101" s="764" t="s">
        <v>566</v>
      </c>
      <c r="B101" s="764"/>
      <c r="C101" s="764"/>
      <c r="D101" s="764"/>
      <c r="E101" s="764"/>
      <c r="F101" s="764"/>
      <c r="G101" s="764"/>
      <c r="H101" s="764"/>
      <c r="I101" s="764"/>
    </row>
    <row r="102" spans="1:9" ht="12.75">
      <c r="A102" s="518" t="s">
        <v>849</v>
      </c>
      <c r="B102" s="519"/>
      <c r="C102" s="519"/>
      <c r="D102" s="519"/>
      <c r="E102" s="519"/>
      <c r="F102" s="519"/>
      <c r="G102" s="519"/>
      <c r="H102" s="519"/>
      <c r="I102" s="520"/>
    </row>
    <row r="103" spans="1:9" ht="12.75">
      <c r="A103" s="16" t="s">
        <v>567</v>
      </c>
      <c r="B103" s="521" t="s">
        <v>568</v>
      </c>
      <c r="C103" s="522"/>
      <c r="D103" s="162"/>
      <c r="E103" s="162"/>
      <c r="F103" s="162"/>
      <c r="G103" s="17" t="s">
        <v>569</v>
      </c>
      <c r="H103" s="162"/>
      <c r="I103" s="523"/>
    </row>
    <row r="104" spans="1:9" ht="12.75">
      <c r="A104" s="16" t="s">
        <v>570</v>
      </c>
      <c r="B104" s="527" t="s">
        <v>590</v>
      </c>
      <c r="C104" s="517"/>
      <c r="D104" s="162"/>
      <c r="E104" s="162"/>
      <c r="F104" s="162"/>
      <c r="G104" s="505" t="s">
        <v>853</v>
      </c>
      <c r="H104" s="765"/>
      <c r="I104" s="765"/>
    </row>
    <row r="105" spans="1:9" ht="12.75">
      <c r="A105" s="525" t="s">
        <v>573</v>
      </c>
      <c r="B105" s="525" t="s">
        <v>574</v>
      </c>
      <c r="C105" s="526" t="s">
        <v>575</v>
      </c>
      <c r="D105" s="525" t="s">
        <v>576</v>
      </c>
      <c r="E105" s="525" t="s">
        <v>577</v>
      </c>
      <c r="F105" s="525" t="s">
        <v>578</v>
      </c>
      <c r="G105" s="525" t="s">
        <v>579</v>
      </c>
      <c r="H105" s="525" t="s">
        <v>580</v>
      </c>
      <c r="I105" s="525" t="s">
        <v>377</v>
      </c>
    </row>
    <row r="106" spans="1:9" ht="12.75">
      <c r="A106" s="507" t="s">
        <v>581</v>
      </c>
      <c r="B106" s="525"/>
      <c r="C106" s="526"/>
      <c r="D106" s="525"/>
      <c r="E106" s="525"/>
      <c r="F106" s="508">
        <v>15085371</v>
      </c>
      <c r="G106" s="508">
        <v>1032000</v>
      </c>
      <c r="H106" s="508">
        <v>0</v>
      </c>
      <c r="I106" s="249">
        <f>SUM(F106:H106)</f>
        <v>16117371</v>
      </c>
    </row>
    <row r="107" spans="1:9" ht="12.75">
      <c r="A107" s="510" t="s">
        <v>582</v>
      </c>
      <c r="B107" s="255"/>
      <c r="C107" s="511"/>
      <c r="D107" s="255"/>
      <c r="E107" s="255"/>
      <c r="F107" s="512">
        <v>4275061.92</v>
      </c>
      <c r="G107" s="512">
        <v>80913.4</v>
      </c>
      <c r="H107" s="512">
        <v>0</v>
      </c>
      <c r="I107" s="262">
        <f>SUM(F107:H107)</f>
        <v>4355975.32</v>
      </c>
    </row>
    <row r="108" spans="1:9" ht="12.75">
      <c r="A108" s="255"/>
      <c r="B108" s="255"/>
      <c r="C108" s="511"/>
      <c r="D108" s="255"/>
      <c r="E108" s="255"/>
      <c r="F108" s="368">
        <v>2891931.94</v>
      </c>
      <c r="G108" s="368">
        <v>93264.31</v>
      </c>
      <c r="H108" s="368">
        <v>0</v>
      </c>
      <c r="I108" s="249">
        <f>SUM(F108:H108)</f>
        <v>2985196.25</v>
      </c>
    </row>
    <row r="109" spans="1:9" ht="12.75">
      <c r="A109" s="255"/>
      <c r="B109" s="255"/>
      <c r="C109" s="511"/>
      <c r="D109" s="255"/>
      <c r="E109" s="255"/>
      <c r="F109" s="255"/>
      <c r="G109" s="255"/>
      <c r="H109" s="255"/>
      <c r="I109" s="249">
        <f>SUM(F109:H109)</f>
        <v>0</v>
      </c>
    </row>
    <row r="110" spans="1:9" ht="12.75">
      <c r="A110" s="255"/>
      <c r="B110" s="255"/>
      <c r="C110" s="511"/>
      <c r="D110" s="255"/>
      <c r="E110" s="255"/>
      <c r="F110" s="255"/>
      <c r="G110" s="255"/>
      <c r="H110" s="255"/>
      <c r="I110" s="249">
        <f>SUM(F110:H110)</f>
        <v>0</v>
      </c>
    </row>
    <row r="111" spans="1:9" ht="12.75">
      <c r="A111" s="510" t="s">
        <v>311</v>
      </c>
      <c r="B111" s="255"/>
      <c r="C111" s="511"/>
      <c r="D111" s="255"/>
      <c r="E111" s="255"/>
      <c r="F111" s="262">
        <f>SUM(F108:F110)</f>
        <v>2891931.94</v>
      </c>
      <c r="G111" s="262">
        <f>SUM(G108:G110)</f>
        <v>93264.31</v>
      </c>
      <c r="H111" s="262">
        <f>SUM(H108:H110)</f>
        <v>0</v>
      </c>
      <c r="I111" s="262">
        <f>SUM(F111:H111)</f>
        <v>2985196.25</v>
      </c>
    </row>
    <row r="112" spans="1:10" ht="12.75">
      <c r="A112" s="251" t="s">
        <v>583</v>
      </c>
      <c r="B112" s="255"/>
      <c r="C112" s="511"/>
      <c r="D112" s="255"/>
      <c r="E112" s="255"/>
      <c r="F112" s="249">
        <f>F107+F111</f>
        <v>7166993.859999999</v>
      </c>
      <c r="G112" s="249">
        <f>G107+G111</f>
        <v>174177.71</v>
      </c>
      <c r="H112" s="249">
        <f>H107+H111</f>
        <v>0</v>
      </c>
      <c r="I112" s="249">
        <f>SUM(F112:H112)</f>
        <v>7341171.569999999</v>
      </c>
      <c r="J112" s="195"/>
    </row>
    <row r="113" spans="1:9" ht="12.75">
      <c r="A113" s="162"/>
      <c r="B113" s="162"/>
      <c r="C113" s="517"/>
      <c r="D113" s="162"/>
      <c r="E113" s="162"/>
      <c r="F113" s="162"/>
      <c r="G113" s="162"/>
      <c r="H113" s="162"/>
      <c r="I113" s="162"/>
    </row>
    <row r="114" spans="1:9" ht="12.75">
      <c r="A114" s="162"/>
      <c r="B114" s="162"/>
      <c r="C114" s="517"/>
      <c r="D114" s="162"/>
      <c r="E114" s="162"/>
      <c r="F114" s="162"/>
      <c r="G114" s="162"/>
      <c r="H114" s="162"/>
      <c r="I114" s="162"/>
    </row>
    <row r="115" spans="1:9" ht="12.75">
      <c r="A115" s="764" t="s">
        <v>566</v>
      </c>
      <c r="B115" s="764"/>
      <c r="C115" s="764"/>
      <c r="D115" s="764"/>
      <c r="E115" s="764"/>
      <c r="F115" s="764"/>
      <c r="G115" s="764"/>
      <c r="H115" s="764"/>
      <c r="I115" s="764"/>
    </row>
    <row r="116" spans="1:9" ht="12.75">
      <c r="A116" s="518" t="s">
        <v>849</v>
      </c>
      <c r="B116" s="519"/>
      <c r="C116" s="519"/>
      <c r="D116" s="519"/>
      <c r="E116" s="519"/>
      <c r="F116" s="519"/>
      <c r="G116" s="519"/>
      <c r="H116" s="519"/>
      <c r="I116" s="520"/>
    </row>
    <row r="117" spans="1:9" ht="12.75">
      <c r="A117" s="16" t="s">
        <v>567</v>
      </c>
      <c r="B117" s="521" t="s">
        <v>568</v>
      </c>
      <c r="C117" s="522"/>
      <c r="D117" s="162"/>
      <c r="E117" s="162"/>
      <c r="F117" s="162"/>
      <c r="G117" s="17" t="s">
        <v>569</v>
      </c>
      <c r="H117" s="162"/>
      <c r="I117" s="523"/>
    </row>
    <row r="118" spans="1:9" ht="12.75">
      <c r="A118" s="16" t="s">
        <v>570</v>
      </c>
      <c r="B118" s="527" t="s">
        <v>591</v>
      </c>
      <c r="C118" s="517"/>
      <c r="D118" s="162"/>
      <c r="E118" s="162"/>
      <c r="F118" s="162"/>
      <c r="G118" s="505" t="s">
        <v>853</v>
      </c>
      <c r="H118" s="765"/>
      <c r="I118" s="765"/>
    </row>
    <row r="119" spans="1:9" ht="12.75">
      <c r="A119" s="525" t="s">
        <v>573</v>
      </c>
      <c r="B119" s="525" t="s">
        <v>574</v>
      </c>
      <c r="C119" s="526" t="s">
        <v>575</v>
      </c>
      <c r="D119" s="525" t="s">
        <v>576</v>
      </c>
      <c r="E119" s="525" t="s">
        <v>577</v>
      </c>
      <c r="F119" s="525" t="s">
        <v>578</v>
      </c>
      <c r="G119" s="525" t="s">
        <v>579</v>
      </c>
      <c r="H119" s="525" t="s">
        <v>580</v>
      </c>
      <c r="I119" s="525" t="s">
        <v>377</v>
      </c>
    </row>
    <row r="120" spans="1:9" ht="12.75">
      <c r="A120" s="507" t="s">
        <v>581</v>
      </c>
      <c r="B120" s="525"/>
      <c r="C120" s="526"/>
      <c r="D120" s="525"/>
      <c r="E120" s="525"/>
      <c r="F120" s="508">
        <v>11977778</v>
      </c>
      <c r="G120" s="508">
        <v>1391000</v>
      </c>
      <c r="H120" s="508">
        <v>0</v>
      </c>
      <c r="I120" s="249">
        <f>SUM(F120:H120)</f>
        <v>13368778</v>
      </c>
    </row>
    <row r="121" spans="1:9" ht="12.75">
      <c r="A121" s="510" t="s">
        <v>582</v>
      </c>
      <c r="B121" s="255"/>
      <c r="C121" s="511"/>
      <c r="D121" s="255"/>
      <c r="E121" s="255"/>
      <c r="F121" s="512">
        <v>3372811.95</v>
      </c>
      <c r="G121" s="512">
        <v>148990.68</v>
      </c>
      <c r="H121" s="512">
        <v>0</v>
      </c>
      <c r="I121" s="262">
        <f>SUM(F121:H121)</f>
        <v>3521802.6300000004</v>
      </c>
    </row>
    <row r="122" spans="1:9" ht="12.75">
      <c r="A122" s="255"/>
      <c r="B122" s="255"/>
      <c r="C122" s="511"/>
      <c r="D122" s="255"/>
      <c r="E122" s="255"/>
      <c r="F122" s="368">
        <v>3110984.81</v>
      </c>
      <c r="G122" s="368">
        <v>240392.43</v>
      </c>
      <c r="H122" s="368">
        <v>0</v>
      </c>
      <c r="I122" s="249">
        <f>SUM(F122:H122)</f>
        <v>3351377.24</v>
      </c>
    </row>
    <row r="123" spans="1:9" ht="12.75">
      <c r="A123" s="255"/>
      <c r="B123" s="255"/>
      <c r="C123" s="511"/>
      <c r="D123" s="255"/>
      <c r="E123" s="255"/>
      <c r="F123" s="255"/>
      <c r="G123" s="255"/>
      <c r="H123" s="255"/>
      <c r="I123" s="249">
        <f>SUM(F123:H123)</f>
        <v>0</v>
      </c>
    </row>
    <row r="124" spans="1:9" ht="12.75">
      <c r="A124" s="255"/>
      <c r="B124" s="255"/>
      <c r="C124" s="511"/>
      <c r="D124" s="255"/>
      <c r="E124" s="255"/>
      <c r="F124" s="255"/>
      <c r="G124" s="255"/>
      <c r="H124" s="255"/>
      <c r="I124" s="249">
        <f>SUM(F124:H124)</f>
        <v>0</v>
      </c>
    </row>
    <row r="125" spans="1:9" ht="12.75">
      <c r="A125" s="510" t="s">
        <v>311</v>
      </c>
      <c r="B125" s="255"/>
      <c r="C125" s="511"/>
      <c r="D125" s="255"/>
      <c r="E125" s="255"/>
      <c r="F125" s="262">
        <f>SUM(F122:F124)</f>
        <v>3110984.81</v>
      </c>
      <c r="G125" s="262">
        <f>SUM(G122:G124)</f>
        <v>240392.43</v>
      </c>
      <c r="H125" s="262">
        <f>SUM(H122:H124)</f>
        <v>0</v>
      </c>
      <c r="I125" s="262">
        <f>SUM(F125:H125)</f>
        <v>3351377.24</v>
      </c>
    </row>
    <row r="126" spans="1:10" ht="12.75">
      <c r="A126" s="251" t="s">
        <v>583</v>
      </c>
      <c r="B126" s="255"/>
      <c r="C126" s="511"/>
      <c r="D126" s="255"/>
      <c r="E126" s="255"/>
      <c r="F126" s="249">
        <f>F125+F121</f>
        <v>6483796.76</v>
      </c>
      <c r="G126" s="249">
        <f>G125+G121</f>
        <v>389383.11</v>
      </c>
      <c r="H126" s="249">
        <f>H125+H121</f>
        <v>0</v>
      </c>
      <c r="I126" s="249">
        <f>SUM(F126:H126)</f>
        <v>6873179.87</v>
      </c>
      <c r="J126" s="195"/>
    </row>
    <row r="127" spans="1:9" ht="12.75">
      <c r="A127" s="289"/>
      <c r="B127" s="269"/>
      <c r="C127" s="515"/>
      <c r="D127" s="269"/>
      <c r="E127" s="269"/>
      <c r="F127" s="289"/>
      <c r="G127" s="289"/>
      <c r="H127" s="289"/>
      <c r="I127" s="289"/>
    </row>
    <row r="128" spans="1:9" ht="12.75">
      <c r="A128" s="528"/>
      <c r="B128" s="269"/>
      <c r="C128" s="515"/>
      <c r="D128" s="269"/>
      <c r="E128" s="269"/>
      <c r="F128" s="289"/>
      <c r="G128" s="289"/>
      <c r="H128" s="289"/>
      <c r="I128" s="289"/>
    </row>
    <row r="129" spans="1:9" ht="12.75">
      <c r="A129" s="764" t="s">
        <v>566</v>
      </c>
      <c r="B129" s="764"/>
      <c r="C129" s="764"/>
      <c r="D129" s="764"/>
      <c r="E129" s="764"/>
      <c r="F129" s="764"/>
      <c r="G129" s="764"/>
      <c r="H129" s="764"/>
      <c r="I129" s="764"/>
    </row>
    <row r="130" spans="1:9" ht="12.75">
      <c r="A130" s="529" t="s">
        <v>849</v>
      </c>
      <c r="B130" s="162"/>
      <c r="C130" s="517"/>
      <c r="D130" s="162"/>
      <c r="E130" s="162"/>
      <c r="F130" s="162"/>
      <c r="G130" s="162"/>
      <c r="H130" s="162"/>
      <c r="I130" s="523"/>
    </row>
    <row r="131" spans="1:10" ht="12.75">
      <c r="A131" s="16" t="s">
        <v>567</v>
      </c>
      <c r="B131" s="521" t="s">
        <v>568</v>
      </c>
      <c r="C131" s="522"/>
      <c r="D131" s="162"/>
      <c r="E131" s="162"/>
      <c r="F131" s="162"/>
      <c r="G131" s="530" t="s">
        <v>569</v>
      </c>
      <c r="H131" s="162"/>
      <c r="I131" s="162"/>
      <c r="J131" s="16"/>
    </row>
    <row r="132" spans="1:9" ht="12.75">
      <c r="A132" s="16" t="s">
        <v>570</v>
      </c>
      <c r="B132" s="527" t="s">
        <v>592</v>
      </c>
      <c r="C132" s="522"/>
      <c r="D132" s="524"/>
      <c r="E132" s="524"/>
      <c r="F132" s="524"/>
      <c r="G132" s="505" t="s">
        <v>853</v>
      </c>
      <c r="H132" s="766"/>
      <c r="I132" s="766"/>
    </row>
    <row r="133" spans="1:9" ht="12.75">
      <c r="A133" s="525" t="s">
        <v>573</v>
      </c>
      <c r="B133" s="525" t="s">
        <v>574</v>
      </c>
      <c r="C133" s="526" t="s">
        <v>575</v>
      </c>
      <c r="D133" s="525" t="s">
        <v>576</v>
      </c>
      <c r="E133" s="525" t="s">
        <v>577</v>
      </c>
      <c r="F133" s="525" t="s">
        <v>578</v>
      </c>
      <c r="G133" s="525" t="s">
        <v>579</v>
      </c>
      <c r="H133" s="525" t="s">
        <v>580</v>
      </c>
      <c r="I133" s="525" t="s">
        <v>377</v>
      </c>
    </row>
    <row r="134" spans="1:9" ht="12.75">
      <c r="A134" s="507" t="s">
        <v>581</v>
      </c>
      <c r="B134" s="525"/>
      <c r="C134" s="531"/>
      <c r="D134" s="406"/>
      <c r="E134" s="406"/>
      <c r="F134" s="508">
        <v>5881302</v>
      </c>
      <c r="G134" s="508">
        <v>825000</v>
      </c>
      <c r="H134" s="508">
        <v>0</v>
      </c>
      <c r="I134" s="249">
        <f>SUM(F134:H134)</f>
        <v>6706302</v>
      </c>
    </row>
    <row r="135" spans="1:9" ht="12.75">
      <c r="A135" s="510" t="s">
        <v>582</v>
      </c>
      <c r="B135" s="255"/>
      <c r="C135" s="511"/>
      <c r="D135" s="255"/>
      <c r="E135" s="255"/>
      <c r="F135" s="512">
        <v>1274720.34</v>
      </c>
      <c r="G135" s="512">
        <v>85617.12</v>
      </c>
      <c r="H135" s="512">
        <v>0</v>
      </c>
      <c r="I135" s="262">
        <f>SUM(F135:H135)</f>
        <v>1360337.46</v>
      </c>
    </row>
    <row r="136" spans="1:9" ht="12.75">
      <c r="A136" s="255"/>
      <c r="B136" s="255"/>
      <c r="C136" s="511"/>
      <c r="D136" s="255"/>
      <c r="E136" s="255"/>
      <c r="F136" s="368">
        <v>1532188.21</v>
      </c>
      <c r="G136" s="368">
        <v>69437.67</v>
      </c>
      <c r="H136" s="368">
        <v>0</v>
      </c>
      <c r="I136" s="249">
        <f>SUM(F136:H136)</f>
        <v>1601625.88</v>
      </c>
    </row>
    <row r="137" spans="1:9" ht="12.75">
      <c r="A137" s="255"/>
      <c r="B137" s="255"/>
      <c r="C137" s="511"/>
      <c r="D137" s="255"/>
      <c r="E137" s="255"/>
      <c r="F137" s="255"/>
      <c r="G137" s="255"/>
      <c r="H137" s="255"/>
      <c r="I137" s="249">
        <f>SUM(F137:H137)</f>
        <v>0</v>
      </c>
    </row>
    <row r="138" spans="1:9" ht="12.75">
      <c r="A138" s="255"/>
      <c r="B138" s="255"/>
      <c r="C138" s="511"/>
      <c r="D138" s="255"/>
      <c r="E138" s="255"/>
      <c r="F138" s="255"/>
      <c r="G138" s="255"/>
      <c r="H138" s="255"/>
      <c r="I138" s="249">
        <f>SUM(F138:H138)</f>
        <v>0</v>
      </c>
    </row>
    <row r="139" spans="1:9" ht="12.75">
      <c r="A139" s="510" t="s">
        <v>311</v>
      </c>
      <c r="B139" s="255"/>
      <c r="C139" s="511"/>
      <c r="D139" s="255"/>
      <c r="E139" s="255"/>
      <c r="F139" s="262">
        <f>SUM(F136:F138)</f>
        <v>1532188.21</v>
      </c>
      <c r="G139" s="262">
        <f>SUM(G136:G138)</f>
        <v>69437.67</v>
      </c>
      <c r="H139" s="262">
        <f>SUM(H136:H138)</f>
        <v>0</v>
      </c>
      <c r="I139" s="262">
        <f>SUM(F139:H139)</f>
        <v>1601625.88</v>
      </c>
    </row>
    <row r="140" spans="1:10" ht="12.75">
      <c r="A140" s="251" t="s">
        <v>583</v>
      </c>
      <c r="B140" s="255"/>
      <c r="C140" s="511"/>
      <c r="D140" s="255"/>
      <c r="E140" s="255"/>
      <c r="F140" s="249">
        <f>F135+F139</f>
        <v>2806908.55</v>
      </c>
      <c r="G140" s="249">
        <f>G135+G139</f>
        <v>155054.78999999998</v>
      </c>
      <c r="H140" s="249">
        <f>H135+H139</f>
        <v>0</v>
      </c>
      <c r="I140" s="249">
        <f>SUM(F140:H140)</f>
        <v>2961963.34</v>
      </c>
      <c r="J140" s="195"/>
    </row>
    <row r="141" spans="1:9" ht="12.75">
      <c r="A141" s="532"/>
      <c r="B141" s="533"/>
      <c r="C141" s="534"/>
      <c r="D141" s="533"/>
      <c r="E141" s="533"/>
      <c r="F141" s="532"/>
      <c r="G141" s="532"/>
      <c r="H141" s="532"/>
      <c r="I141" s="532"/>
    </row>
    <row r="142" spans="1:9" ht="12.75">
      <c r="A142" s="535"/>
      <c r="B142" s="275"/>
      <c r="C142" s="536"/>
      <c r="D142" s="275"/>
      <c r="E142" s="275"/>
      <c r="F142" s="535"/>
      <c r="G142" s="535"/>
      <c r="H142" s="535"/>
      <c r="I142" s="535"/>
    </row>
    <row r="143" spans="1:9" ht="12.75">
      <c r="A143" s="768" t="s">
        <v>566</v>
      </c>
      <c r="B143" s="768"/>
      <c r="C143" s="768"/>
      <c r="D143" s="768"/>
      <c r="E143" s="768"/>
      <c r="F143" s="768"/>
      <c r="G143" s="768"/>
      <c r="H143" s="768"/>
      <c r="I143" s="768"/>
    </row>
    <row r="144" spans="1:9" ht="12.75">
      <c r="A144" s="529" t="s">
        <v>849</v>
      </c>
      <c r="B144" s="162"/>
      <c r="C144" s="517"/>
      <c r="D144" s="162"/>
      <c r="E144" s="162"/>
      <c r="F144" s="162"/>
      <c r="G144" s="162"/>
      <c r="H144" s="162"/>
      <c r="I144" s="523"/>
    </row>
    <row r="145" spans="1:9" ht="12.75">
      <c r="A145" s="16" t="s">
        <v>567</v>
      </c>
      <c r="B145" s="521" t="s">
        <v>568</v>
      </c>
      <c r="C145" s="522"/>
      <c r="D145" s="162"/>
      <c r="E145" s="162"/>
      <c r="F145" s="162"/>
      <c r="G145" s="17" t="s">
        <v>569</v>
      </c>
      <c r="H145" s="162"/>
      <c r="I145" s="523"/>
    </row>
    <row r="146" spans="1:9" ht="12.75">
      <c r="A146" s="16" t="s">
        <v>570</v>
      </c>
      <c r="B146" s="527" t="s">
        <v>593</v>
      </c>
      <c r="C146" s="517"/>
      <c r="D146" s="162"/>
      <c r="E146" s="162"/>
      <c r="F146" s="162"/>
      <c r="G146" s="505" t="s">
        <v>853</v>
      </c>
      <c r="H146" s="765"/>
      <c r="I146" s="765"/>
    </row>
    <row r="147" spans="1:9" ht="12.75">
      <c r="A147" s="525" t="s">
        <v>573</v>
      </c>
      <c r="B147" s="525" t="s">
        <v>574</v>
      </c>
      <c r="C147" s="526" t="s">
        <v>575</v>
      </c>
      <c r="D147" s="525" t="s">
        <v>576</v>
      </c>
      <c r="E147" s="525" t="s">
        <v>577</v>
      </c>
      <c r="F147" s="525" t="s">
        <v>578</v>
      </c>
      <c r="G147" s="525" t="s">
        <v>579</v>
      </c>
      <c r="H147" s="525" t="s">
        <v>580</v>
      </c>
      <c r="I147" s="525" t="s">
        <v>377</v>
      </c>
    </row>
    <row r="148" spans="1:9" ht="12.75">
      <c r="A148" s="507" t="s">
        <v>581</v>
      </c>
      <c r="B148" s="525"/>
      <c r="C148" s="526"/>
      <c r="D148" s="525"/>
      <c r="E148" s="525"/>
      <c r="F148" s="508">
        <v>9408085</v>
      </c>
      <c r="G148" s="508">
        <v>1230000</v>
      </c>
      <c r="H148" s="508">
        <v>420000</v>
      </c>
      <c r="I148" s="249">
        <f>SUM(F148:H148)</f>
        <v>11058085</v>
      </c>
    </row>
    <row r="149" spans="1:9" ht="12.75">
      <c r="A149" s="510" t="s">
        <v>582</v>
      </c>
      <c r="B149" s="255"/>
      <c r="C149" s="511"/>
      <c r="D149" s="255"/>
      <c r="E149" s="255"/>
      <c r="F149" s="512">
        <v>2527558.56</v>
      </c>
      <c r="G149" s="512">
        <v>126544.81</v>
      </c>
      <c r="H149" s="512">
        <v>0</v>
      </c>
      <c r="I149" s="262">
        <f>SUM(F149:H149)</f>
        <v>2654103.37</v>
      </c>
    </row>
    <row r="150" spans="1:9" ht="12.75">
      <c r="A150" s="255"/>
      <c r="B150" s="255"/>
      <c r="C150" s="511"/>
      <c r="D150" s="255"/>
      <c r="E150" s="255"/>
      <c r="F150" s="368">
        <v>2132044.68</v>
      </c>
      <c r="G150" s="368">
        <v>179572.91</v>
      </c>
      <c r="H150" s="368">
        <v>0</v>
      </c>
      <c r="I150" s="249">
        <f>SUM(F150:H150)</f>
        <v>2311617.5900000003</v>
      </c>
    </row>
    <row r="151" spans="1:9" ht="12.75">
      <c r="A151" s="255"/>
      <c r="B151" s="255"/>
      <c r="C151" s="511"/>
      <c r="D151" s="255"/>
      <c r="E151" s="255"/>
      <c r="F151" s="255"/>
      <c r="G151" s="255"/>
      <c r="H151" s="255"/>
      <c r="I151" s="249">
        <f>SUM(F151:H151)</f>
        <v>0</v>
      </c>
    </row>
    <row r="152" spans="1:9" ht="12.75">
      <c r="A152" s="255"/>
      <c r="B152" s="255"/>
      <c r="C152" s="511"/>
      <c r="D152" s="255"/>
      <c r="E152" s="255"/>
      <c r="F152" s="255"/>
      <c r="G152" s="255"/>
      <c r="H152" s="255"/>
      <c r="I152" s="249">
        <f>SUM(F152:H152)</f>
        <v>0</v>
      </c>
    </row>
    <row r="153" spans="1:9" ht="12.75">
      <c r="A153" s="510" t="s">
        <v>311</v>
      </c>
      <c r="B153" s="255"/>
      <c r="C153" s="511"/>
      <c r="D153" s="255"/>
      <c r="E153" s="255"/>
      <c r="F153" s="262">
        <f>SUM(F150:F152)</f>
        <v>2132044.68</v>
      </c>
      <c r="G153" s="262">
        <f>SUM(G150:G152)</f>
        <v>179572.91</v>
      </c>
      <c r="H153" s="262">
        <f>SUM(H150:H152)</f>
        <v>0</v>
      </c>
      <c r="I153" s="262">
        <f>SUM(F153:H153)</f>
        <v>2311617.5900000003</v>
      </c>
    </row>
    <row r="154" spans="1:10" ht="12.75">
      <c r="A154" s="251" t="s">
        <v>583</v>
      </c>
      <c r="B154" s="255"/>
      <c r="C154" s="511"/>
      <c r="D154" s="255"/>
      <c r="E154" s="255"/>
      <c r="F154" s="249">
        <f>F149+F153</f>
        <v>4659603.24</v>
      </c>
      <c r="G154" s="249">
        <f>G149+G153</f>
        <v>306117.72</v>
      </c>
      <c r="H154" s="249">
        <f>H149+H153</f>
        <v>0</v>
      </c>
      <c r="I154" s="249">
        <f>SUM(F154:H154)</f>
        <v>4965720.96</v>
      </c>
      <c r="J154" s="195"/>
    </row>
    <row r="155" spans="1:10" s="101" customFormat="1" ht="12.75">
      <c r="A155" s="532"/>
      <c r="B155" s="533"/>
      <c r="C155" s="534"/>
      <c r="D155" s="533"/>
      <c r="E155" s="533"/>
      <c r="F155" s="532"/>
      <c r="G155" s="532"/>
      <c r="H155" s="532"/>
      <c r="I155" s="532"/>
      <c r="J155" s="537"/>
    </row>
    <row r="156" spans="1:9" ht="12.75">
      <c r="A156" s="535"/>
      <c r="B156" s="275"/>
      <c r="C156" s="536"/>
      <c r="D156" s="275"/>
      <c r="E156" s="275"/>
      <c r="F156" s="535"/>
      <c r="G156" s="535"/>
      <c r="H156" s="535"/>
      <c r="I156" s="535"/>
    </row>
    <row r="157" spans="1:9" ht="12.75">
      <c r="A157" s="768" t="s">
        <v>566</v>
      </c>
      <c r="B157" s="768"/>
      <c r="C157" s="768"/>
      <c r="D157" s="768"/>
      <c r="E157" s="768"/>
      <c r="F157" s="768"/>
      <c r="G157" s="768"/>
      <c r="H157" s="768"/>
      <c r="I157" s="768"/>
    </row>
    <row r="158" spans="1:9" ht="12.75">
      <c r="A158" s="518" t="s">
        <v>849</v>
      </c>
      <c r="B158" s="519"/>
      <c r="C158" s="519"/>
      <c r="D158" s="519"/>
      <c r="E158" s="519"/>
      <c r="F158" s="519"/>
      <c r="G158" s="519"/>
      <c r="H158" s="519"/>
      <c r="I158" s="520"/>
    </row>
    <row r="159" spans="1:9" ht="12.75">
      <c r="A159" s="16" t="s">
        <v>567</v>
      </c>
      <c r="B159" s="521" t="s">
        <v>568</v>
      </c>
      <c r="C159" s="522"/>
      <c r="D159" s="162"/>
      <c r="E159" s="162"/>
      <c r="F159" s="162"/>
      <c r="G159" s="17" t="s">
        <v>569</v>
      </c>
      <c r="H159" s="162"/>
      <c r="I159" s="523"/>
    </row>
    <row r="160" spans="1:9" ht="12.75">
      <c r="A160" s="16" t="s">
        <v>570</v>
      </c>
      <c r="B160" s="527" t="s">
        <v>594</v>
      </c>
      <c r="C160" s="517"/>
      <c r="D160" s="162"/>
      <c r="E160" s="162"/>
      <c r="F160" s="162"/>
      <c r="G160" s="505" t="s">
        <v>853</v>
      </c>
      <c r="H160" s="765"/>
      <c r="I160" s="765"/>
    </row>
    <row r="161" spans="1:9" ht="12.75">
      <c r="A161" s="525" t="s">
        <v>573</v>
      </c>
      <c r="B161" s="525" t="s">
        <v>574</v>
      </c>
      <c r="C161" s="526" t="s">
        <v>575</v>
      </c>
      <c r="D161" s="525" t="s">
        <v>576</v>
      </c>
      <c r="E161" s="525" t="s">
        <v>577</v>
      </c>
      <c r="F161" s="525" t="s">
        <v>578</v>
      </c>
      <c r="G161" s="525" t="s">
        <v>579</v>
      </c>
      <c r="H161" s="525" t="s">
        <v>580</v>
      </c>
      <c r="I161" s="525" t="s">
        <v>377</v>
      </c>
    </row>
    <row r="162" spans="1:9" ht="12.75">
      <c r="A162" s="507" t="s">
        <v>581</v>
      </c>
      <c r="B162" s="525"/>
      <c r="C162" s="531"/>
      <c r="D162" s="406"/>
      <c r="E162" s="406"/>
      <c r="F162" s="508">
        <v>0</v>
      </c>
      <c r="G162" s="508">
        <v>0</v>
      </c>
      <c r="H162" s="508">
        <v>0</v>
      </c>
      <c r="I162" s="249">
        <f>SUM(F162:H162)</f>
        <v>0</v>
      </c>
    </row>
    <row r="163" spans="1:9" ht="12.75">
      <c r="A163" s="510" t="s">
        <v>582</v>
      </c>
      <c r="B163" s="255"/>
      <c r="C163" s="511"/>
      <c r="D163" s="255"/>
      <c r="E163" s="255"/>
      <c r="F163" s="512">
        <v>0</v>
      </c>
      <c r="G163" s="512">
        <v>0</v>
      </c>
      <c r="H163" s="512">
        <v>0</v>
      </c>
      <c r="I163" s="262">
        <f>SUM(F163:H163)</f>
        <v>0</v>
      </c>
    </row>
    <row r="164" spans="1:9" ht="12.75">
      <c r="A164" s="510"/>
      <c r="B164" s="255"/>
      <c r="C164" s="511"/>
      <c r="D164" s="255"/>
      <c r="E164" s="255"/>
      <c r="F164" s="368">
        <v>0</v>
      </c>
      <c r="G164" s="368">
        <v>0</v>
      </c>
      <c r="H164" s="368">
        <v>0</v>
      </c>
      <c r="I164" s="249">
        <f>SUM(F164:H164)</f>
        <v>0</v>
      </c>
    </row>
    <row r="165" spans="1:9" ht="12.75">
      <c r="A165" s="510"/>
      <c r="B165" s="255"/>
      <c r="C165" s="511"/>
      <c r="D165" s="255"/>
      <c r="E165" s="255"/>
      <c r="F165" s="255"/>
      <c r="G165" s="251"/>
      <c r="H165" s="251"/>
      <c r="I165" s="249">
        <f>SUM(F165:H165)</f>
        <v>0</v>
      </c>
    </row>
    <row r="166" spans="1:9" ht="12.75">
      <c r="A166" s="255"/>
      <c r="B166" s="255"/>
      <c r="C166" s="511"/>
      <c r="D166" s="255"/>
      <c r="E166" s="255"/>
      <c r="F166" s="255"/>
      <c r="G166" s="255"/>
      <c r="H166" s="255"/>
      <c r="I166" s="249">
        <f>SUM(F166:H166)</f>
        <v>0</v>
      </c>
    </row>
    <row r="167" spans="1:9" ht="12.75">
      <c r="A167" s="510" t="s">
        <v>311</v>
      </c>
      <c r="B167" s="513"/>
      <c r="C167" s="511"/>
      <c r="D167" s="255"/>
      <c r="E167" s="255"/>
      <c r="F167" s="262">
        <f>SUM(F164:F166)</f>
        <v>0</v>
      </c>
      <c r="G167" s="262">
        <f>SUM(G164:G166)</f>
        <v>0</v>
      </c>
      <c r="H167" s="262">
        <f>SUM(H164:H166)</f>
        <v>0</v>
      </c>
      <c r="I167" s="262">
        <f>SUM(F167:H167)</f>
        <v>0</v>
      </c>
    </row>
    <row r="168" spans="1:10" ht="12.75">
      <c r="A168" s="251" t="s">
        <v>583</v>
      </c>
      <c r="B168" s="255"/>
      <c r="C168" s="511"/>
      <c r="D168" s="255"/>
      <c r="E168" s="255"/>
      <c r="F168" s="249">
        <f>F163+F167</f>
        <v>0</v>
      </c>
      <c r="G168" s="249">
        <f>G163+G167</f>
        <v>0</v>
      </c>
      <c r="H168" s="249">
        <f>H163+H167</f>
        <v>0</v>
      </c>
      <c r="I168" s="249">
        <f>SUM(F168:H168)</f>
        <v>0</v>
      </c>
      <c r="J168" s="195"/>
    </row>
    <row r="169" spans="1:9" ht="12.75">
      <c r="A169" s="289"/>
      <c r="B169" s="269"/>
      <c r="C169" s="515"/>
      <c r="D169" s="269"/>
      <c r="E169" s="269"/>
      <c r="F169" s="289"/>
      <c r="G169" s="289"/>
      <c r="H169" s="289"/>
      <c r="I169" s="289"/>
    </row>
    <row r="170" spans="1:9" ht="12.75">
      <c r="A170" s="535"/>
      <c r="B170" s="275"/>
      <c r="C170" s="536"/>
      <c r="D170" s="275"/>
      <c r="E170" s="275"/>
      <c r="F170" s="535"/>
      <c r="G170" s="535"/>
      <c r="H170" s="535"/>
      <c r="I170" s="535"/>
    </row>
    <row r="171" spans="1:9" ht="12.75">
      <c r="A171" s="768" t="s">
        <v>566</v>
      </c>
      <c r="B171" s="768"/>
      <c r="C171" s="768"/>
      <c r="D171" s="768"/>
      <c r="E171" s="768"/>
      <c r="F171" s="768"/>
      <c r="G171" s="768"/>
      <c r="H171" s="768"/>
      <c r="I171" s="768"/>
    </row>
    <row r="172" spans="1:9" ht="12.75">
      <c r="A172" s="518" t="s">
        <v>849</v>
      </c>
      <c r="B172" s="519"/>
      <c r="C172" s="519"/>
      <c r="D172" s="519"/>
      <c r="E172" s="519"/>
      <c r="F172" s="519"/>
      <c r="G172" s="519"/>
      <c r="H172" s="519"/>
      <c r="I172" s="520"/>
    </row>
    <row r="173" spans="1:9" ht="12.75">
      <c r="A173" s="16" t="s">
        <v>567</v>
      </c>
      <c r="B173" s="521" t="s">
        <v>568</v>
      </c>
      <c r="C173" s="522"/>
      <c r="D173" s="162"/>
      <c r="E173" s="162"/>
      <c r="F173" s="162"/>
      <c r="G173" s="17" t="s">
        <v>569</v>
      </c>
      <c r="H173" s="162"/>
      <c r="I173" s="523"/>
    </row>
    <row r="174" spans="1:9" ht="12.75">
      <c r="A174" s="16" t="s">
        <v>570</v>
      </c>
      <c r="B174" s="527" t="s">
        <v>595</v>
      </c>
      <c r="C174" s="517"/>
      <c r="D174" s="162"/>
      <c r="E174" s="162"/>
      <c r="F174" s="162"/>
      <c r="G174" s="505" t="s">
        <v>853</v>
      </c>
      <c r="H174" s="765"/>
      <c r="I174" s="765"/>
    </row>
    <row r="175" spans="1:9" ht="12.75">
      <c r="A175" s="525" t="s">
        <v>573</v>
      </c>
      <c r="B175" s="525" t="s">
        <v>574</v>
      </c>
      <c r="C175" s="526" t="s">
        <v>575</v>
      </c>
      <c r="D175" s="525" t="s">
        <v>576</v>
      </c>
      <c r="E175" s="525" t="s">
        <v>577</v>
      </c>
      <c r="F175" s="525" t="s">
        <v>578</v>
      </c>
      <c r="G175" s="525" t="s">
        <v>579</v>
      </c>
      <c r="H175" s="525" t="s">
        <v>580</v>
      </c>
      <c r="I175" s="525" t="s">
        <v>377</v>
      </c>
    </row>
    <row r="176" spans="1:11" ht="12.75">
      <c r="A176" s="507" t="s">
        <v>581</v>
      </c>
      <c r="B176" s="525"/>
      <c r="C176" s="531"/>
      <c r="D176" s="406"/>
      <c r="E176" s="406"/>
      <c r="F176" s="508">
        <v>0</v>
      </c>
      <c r="G176" s="508">
        <v>0</v>
      </c>
      <c r="H176" s="508">
        <v>0</v>
      </c>
      <c r="I176" s="249">
        <f>SUM(F176:H176)</f>
        <v>0</v>
      </c>
      <c r="K176" s="538"/>
    </row>
    <row r="177" spans="1:9" ht="12.75">
      <c r="A177" s="510" t="s">
        <v>582</v>
      </c>
      <c r="B177" s="255"/>
      <c r="C177" s="511"/>
      <c r="D177" s="255"/>
      <c r="E177" s="255"/>
      <c r="F177" s="512">
        <v>0</v>
      </c>
      <c r="G177" s="512">
        <v>0</v>
      </c>
      <c r="H177" s="512">
        <v>0</v>
      </c>
      <c r="I177" s="262">
        <f>SUM(F177:H177)</f>
        <v>0</v>
      </c>
    </row>
    <row r="178" spans="1:9" ht="12.75">
      <c r="A178" s="510"/>
      <c r="B178" s="255"/>
      <c r="C178" s="511"/>
      <c r="D178" s="255"/>
      <c r="E178" s="255"/>
      <c r="F178" s="368">
        <v>0</v>
      </c>
      <c r="G178" s="368">
        <v>0</v>
      </c>
      <c r="H178" s="368">
        <v>0</v>
      </c>
      <c r="I178" s="249">
        <f>SUM(F178:H178)</f>
        <v>0</v>
      </c>
    </row>
    <row r="179" spans="1:9" ht="12.75">
      <c r="A179" s="510"/>
      <c r="B179" s="255"/>
      <c r="C179" s="511"/>
      <c r="D179" s="255"/>
      <c r="E179" s="255"/>
      <c r="F179" s="251"/>
      <c r="G179" s="251"/>
      <c r="H179" s="251"/>
      <c r="I179" s="249">
        <f>SUM(F179:H179)</f>
        <v>0</v>
      </c>
    </row>
    <row r="180" spans="1:9" ht="12.75">
      <c r="A180" s="255"/>
      <c r="B180" s="255"/>
      <c r="C180" s="511"/>
      <c r="D180" s="255"/>
      <c r="E180" s="255"/>
      <c r="F180" s="255"/>
      <c r="G180" s="255"/>
      <c r="H180" s="255"/>
      <c r="I180" s="249">
        <f>SUM(F180:H180)</f>
        <v>0</v>
      </c>
    </row>
    <row r="181" spans="1:9" ht="12.75">
      <c r="A181" s="510" t="s">
        <v>311</v>
      </c>
      <c r="B181" s="255"/>
      <c r="C181" s="511"/>
      <c r="D181" s="255"/>
      <c r="E181" s="255"/>
      <c r="F181" s="262">
        <f>SUM(F178:F180)</f>
        <v>0</v>
      </c>
      <c r="G181" s="262">
        <f>SUM(G178:G180)</f>
        <v>0</v>
      </c>
      <c r="H181" s="262">
        <f>SUM(H178:H180)</f>
        <v>0</v>
      </c>
      <c r="I181" s="262">
        <f>SUM(F181:H181)</f>
        <v>0</v>
      </c>
    </row>
    <row r="182" spans="1:10" ht="12.75">
      <c r="A182" s="251" t="s">
        <v>583</v>
      </c>
      <c r="B182" s="255"/>
      <c r="C182" s="511"/>
      <c r="D182" s="255"/>
      <c r="E182" s="255"/>
      <c r="F182" s="249">
        <f>F181+F177</f>
        <v>0</v>
      </c>
      <c r="G182" s="249">
        <f>G181+G177</f>
        <v>0</v>
      </c>
      <c r="H182" s="249">
        <f>H181+H177</f>
        <v>0</v>
      </c>
      <c r="I182" s="249">
        <f>SUM(F182:H182)</f>
        <v>0</v>
      </c>
      <c r="J182" s="195"/>
    </row>
    <row r="183" spans="1:10" s="101" customFormat="1" ht="12.75">
      <c r="A183" s="532"/>
      <c r="B183" s="533"/>
      <c r="C183" s="534"/>
      <c r="D183" s="533"/>
      <c r="E183" s="533"/>
      <c r="F183" s="532"/>
      <c r="G183" s="532"/>
      <c r="H183" s="532"/>
      <c r="I183" s="532"/>
      <c r="J183" s="537"/>
    </row>
    <row r="184" spans="1:9" ht="12.75">
      <c r="A184" s="535"/>
      <c r="B184" s="275"/>
      <c r="C184" s="536"/>
      <c r="D184" s="275"/>
      <c r="E184" s="275"/>
      <c r="F184" s="535"/>
      <c r="G184" s="535"/>
      <c r="H184" s="535"/>
      <c r="I184" s="535"/>
    </row>
    <row r="185" spans="1:9" ht="12.75">
      <c r="A185" s="768" t="s">
        <v>566</v>
      </c>
      <c r="B185" s="768"/>
      <c r="C185" s="768"/>
      <c r="D185" s="768"/>
      <c r="E185" s="768"/>
      <c r="F185" s="768"/>
      <c r="G185" s="768"/>
      <c r="H185" s="768"/>
      <c r="I185" s="768"/>
    </row>
    <row r="186" spans="1:9" ht="12.75">
      <c r="A186" s="518" t="s">
        <v>849</v>
      </c>
      <c r="B186" s="519"/>
      <c r="C186" s="519"/>
      <c r="D186" s="519"/>
      <c r="E186" s="519"/>
      <c r="F186" s="519"/>
      <c r="G186" s="519"/>
      <c r="H186" s="519"/>
      <c r="I186" s="520"/>
    </row>
    <row r="187" spans="1:9" ht="12.75">
      <c r="A187" s="16" t="s">
        <v>567</v>
      </c>
      <c r="B187" s="521" t="s">
        <v>568</v>
      </c>
      <c r="C187" s="522"/>
      <c r="D187" s="162"/>
      <c r="E187" s="162"/>
      <c r="F187" s="162"/>
      <c r="G187" s="17" t="s">
        <v>569</v>
      </c>
      <c r="H187" s="162"/>
      <c r="I187" s="523"/>
    </row>
    <row r="188" spans="1:9" ht="12.75">
      <c r="A188" s="16" t="s">
        <v>570</v>
      </c>
      <c r="B188" s="527" t="s">
        <v>596</v>
      </c>
      <c r="C188" s="517"/>
      <c r="D188" s="162"/>
      <c r="E188" s="162"/>
      <c r="F188" s="162"/>
      <c r="G188" s="505" t="s">
        <v>853</v>
      </c>
      <c r="H188" s="765"/>
      <c r="I188" s="765"/>
    </row>
    <row r="189" spans="1:9" ht="12.75">
      <c r="A189" s="525" t="s">
        <v>573</v>
      </c>
      <c r="B189" s="525" t="s">
        <v>574</v>
      </c>
      <c r="C189" s="526" t="s">
        <v>575</v>
      </c>
      <c r="D189" s="525" t="s">
        <v>576</v>
      </c>
      <c r="E189" s="525" t="s">
        <v>577</v>
      </c>
      <c r="F189" s="525" t="s">
        <v>578</v>
      </c>
      <c r="G189" s="525" t="s">
        <v>579</v>
      </c>
      <c r="H189" s="525" t="s">
        <v>580</v>
      </c>
      <c r="I189" s="525" t="s">
        <v>377</v>
      </c>
    </row>
    <row r="190" spans="1:9" ht="12.75">
      <c r="A190" s="507" t="s">
        <v>581</v>
      </c>
      <c r="B190" s="525"/>
      <c r="C190" s="531"/>
      <c r="D190" s="406"/>
      <c r="E190" s="406"/>
      <c r="F190" s="508">
        <v>37171485</v>
      </c>
      <c r="G190" s="508">
        <v>5471000</v>
      </c>
      <c r="H190" s="508">
        <v>0</v>
      </c>
      <c r="I190" s="249">
        <f>SUM(F190:H190)</f>
        <v>42642485</v>
      </c>
    </row>
    <row r="191" spans="1:9" ht="12.75">
      <c r="A191" s="510" t="s">
        <v>582</v>
      </c>
      <c r="B191" s="255"/>
      <c r="C191" s="511"/>
      <c r="D191" s="255"/>
      <c r="E191" s="255"/>
      <c r="F191" s="512">
        <v>8171037.84</v>
      </c>
      <c r="G191" s="512">
        <v>229499.8</v>
      </c>
      <c r="H191" s="512">
        <v>0</v>
      </c>
      <c r="I191" s="262">
        <f>SUM(F191:H191)</f>
        <v>8400537.64</v>
      </c>
    </row>
    <row r="192" spans="1:9" ht="12.75">
      <c r="A192" s="510"/>
      <c r="B192" s="255"/>
      <c r="C192" s="511"/>
      <c r="D192" s="255"/>
      <c r="E192" s="255"/>
      <c r="F192" s="368">
        <v>10281667.88</v>
      </c>
      <c r="G192" s="368">
        <v>516557.34</v>
      </c>
      <c r="H192" s="368">
        <v>0</v>
      </c>
      <c r="I192" s="249">
        <f>SUM(F192:H192)</f>
        <v>10798225.22</v>
      </c>
    </row>
    <row r="193" spans="1:9" ht="12.75">
      <c r="A193" s="510"/>
      <c r="B193" s="255"/>
      <c r="C193" s="511"/>
      <c r="D193" s="255"/>
      <c r="E193" s="255"/>
      <c r="F193" s="255"/>
      <c r="G193" s="255"/>
      <c r="H193" s="255"/>
      <c r="I193" s="249">
        <f>SUM(F193:H193)</f>
        <v>0</v>
      </c>
    </row>
    <row r="194" spans="1:9" ht="12.75">
      <c r="A194" s="255"/>
      <c r="B194" s="255"/>
      <c r="C194" s="511"/>
      <c r="D194" s="255"/>
      <c r="E194" s="255"/>
      <c r="F194" s="255"/>
      <c r="G194" s="255"/>
      <c r="H194" s="255"/>
      <c r="I194" s="249">
        <f>SUM(F194:H194)</f>
        <v>0</v>
      </c>
    </row>
    <row r="195" spans="1:9" ht="12.75">
      <c r="A195" s="510" t="s">
        <v>311</v>
      </c>
      <c r="B195" s="513"/>
      <c r="C195" s="514"/>
      <c r="D195" s="513"/>
      <c r="E195" s="513"/>
      <c r="F195" s="262">
        <f>SUM(F192:F194)</f>
        <v>10281667.88</v>
      </c>
      <c r="G195" s="262">
        <f>SUM(G192:G194)</f>
        <v>516557.34</v>
      </c>
      <c r="H195" s="262">
        <f>SUM(H192:H194)</f>
        <v>0</v>
      </c>
      <c r="I195" s="249">
        <f>SUM(F195:H195)</f>
        <v>10798225.22</v>
      </c>
    </row>
    <row r="196" spans="1:10" ht="12.75">
      <c r="A196" s="251" t="s">
        <v>583</v>
      </c>
      <c r="B196" s="255"/>
      <c r="C196" s="511"/>
      <c r="D196" s="255"/>
      <c r="E196" s="255"/>
      <c r="F196" s="249">
        <f>F191+F195</f>
        <v>18452705.72</v>
      </c>
      <c r="G196" s="249">
        <f>G191+G195</f>
        <v>746057.14</v>
      </c>
      <c r="H196" s="249">
        <f>H191+H195</f>
        <v>0</v>
      </c>
      <c r="I196" s="249">
        <f>SUM(F196:H196)</f>
        <v>19198762.86</v>
      </c>
      <c r="J196" s="195"/>
    </row>
    <row r="197" spans="1:10" s="101" customFormat="1" ht="12.75">
      <c r="A197" s="532"/>
      <c r="B197" s="533"/>
      <c r="C197" s="534"/>
      <c r="D197" s="533"/>
      <c r="E197" s="533"/>
      <c r="F197" s="532"/>
      <c r="G197" s="532"/>
      <c r="H197" s="532"/>
      <c r="I197" s="532"/>
      <c r="J197" s="537"/>
    </row>
    <row r="198" spans="1:9" ht="12.75">
      <c r="A198" s="535"/>
      <c r="B198" s="275"/>
      <c r="C198" s="536"/>
      <c r="D198" s="275"/>
      <c r="E198" s="275"/>
      <c r="F198" s="535"/>
      <c r="G198" s="535"/>
      <c r="H198" s="535"/>
      <c r="I198" s="535"/>
    </row>
    <row r="199" spans="1:9" ht="12.75">
      <c r="A199" s="768" t="s">
        <v>566</v>
      </c>
      <c r="B199" s="768"/>
      <c r="C199" s="768"/>
      <c r="D199" s="768"/>
      <c r="E199" s="768"/>
      <c r="F199" s="768"/>
      <c r="G199" s="768"/>
      <c r="H199" s="768"/>
      <c r="I199" s="768"/>
    </row>
    <row r="200" spans="1:9" ht="12.75">
      <c r="A200" s="518" t="s">
        <v>849</v>
      </c>
      <c r="B200" s="519"/>
      <c r="C200" s="519"/>
      <c r="D200" s="519"/>
      <c r="E200" s="519"/>
      <c r="F200" s="519"/>
      <c r="G200" s="519"/>
      <c r="H200" s="519"/>
      <c r="I200" s="520"/>
    </row>
    <row r="201" spans="1:9" ht="12.75">
      <c r="A201" s="16" t="s">
        <v>567</v>
      </c>
      <c r="B201" s="521" t="s">
        <v>568</v>
      </c>
      <c r="C201" s="522"/>
      <c r="D201" s="162"/>
      <c r="E201" s="162"/>
      <c r="F201" s="162"/>
      <c r="G201" s="17" t="s">
        <v>569</v>
      </c>
      <c r="H201" s="162"/>
      <c r="I201" s="523"/>
    </row>
    <row r="202" spans="1:9" ht="12.75">
      <c r="A202" s="16" t="s">
        <v>570</v>
      </c>
      <c r="B202" s="527" t="s">
        <v>597</v>
      </c>
      <c r="C202" s="517"/>
      <c r="D202" s="162"/>
      <c r="E202" s="162"/>
      <c r="F202" s="162"/>
      <c r="G202" s="505" t="s">
        <v>853</v>
      </c>
      <c r="H202" s="765"/>
      <c r="I202" s="765"/>
    </row>
    <row r="203" spans="1:9" ht="12.75">
      <c r="A203" s="525" t="s">
        <v>573</v>
      </c>
      <c r="B203" s="525" t="s">
        <v>574</v>
      </c>
      <c r="C203" s="526" t="s">
        <v>575</v>
      </c>
      <c r="D203" s="525" t="s">
        <v>576</v>
      </c>
      <c r="E203" s="525" t="s">
        <v>577</v>
      </c>
      <c r="F203" s="525" t="s">
        <v>578</v>
      </c>
      <c r="G203" s="525" t="s">
        <v>579</v>
      </c>
      <c r="H203" s="525" t="s">
        <v>580</v>
      </c>
      <c r="I203" s="525" t="s">
        <v>377</v>
      </c>
    </row>
    <row r="204" spans="1:9" ht="12.75">
      <c r="A204" s="507" t="s">
        <v>581</v>
      </c>
      <c r="B204" s="525"/>
      <c r="C204" s="531"/>
      <c r="D204" s="406"/>
      <c r="E204" s="406"/>
      <c r="F204" s="508">
        <v>0</v>
      </c>
      <c r="G204" s="508">
        <v>0</v>
      </c>
      <c r="H204" s="508">
        <v>0</v>
      </c>
      <c r="I204" s="249">
        <f>SUM(F204:H204)</f>
        <v>0</v>
      </c>
    </row>
    <row r="205" spans="1:9" ht="12.75">
      <c r="A205" s="510" t="s">
        <v>582</v>
      </c>
      <c r="B205" s="255"/>
      <c r="C205" s="511"/>
      <c r="D205" s="255"/>
      <c r="E205" s="255"/>
      <c r="F205" s="512">
        <v>0</v>
      </c>
      <c r="G205" s="512">
        <v>0</v>
      </c>
      <c r="H205" s="512">
        <v>0</v>
      </c>
      <c r="I205" s="262">
        <f>SUM(F205:H205)</f>
        <v>0</v>
      </c>
    </row>
    <row r="206" spans="1:9" ht="12.75">
      <c r="A206" s="510"/>
      <c r="B206" s="255"/>
      <c r="C206" s="511"/>
      <c r="D206" s="255"/>
      <c r="E206" s="255"/>
      <c r="F206" s="368">
        <v>0</v>
      </c>
      <c r="G206" s="368">
        <v>0</v>
      </c>
      <c r="H206" s="368">
        <v>0</v>
      </c>
      <c r="I206" s="249">
        <f>SUM(F206:H206)</f>
        <v>0</v>
      </c>
    </row>
    <row r="207" spans="1:9" ht="12.75">
      <c r="A207" s="510"/>
      <c r="B207" s="255"/>
      <c r="C207" s="511"/>
      <c r="D207" s="255"/>
      <c r="E207" s="255"/>
      <c r="F207" s="255"/>
      <c r="G207" s="255"/>
      <c r="H207" s="255"/>
      <c r="I207" s="249">
        <f>SUM(F207:H207)</f>
        <v>0</v>
      </c>
    </row>
    <row r="208" spans="1:9" ht="12.75">
      <c r="A208" s="510"/>
      <c r="B208" s="255"/>
      <c r="C208" s="511"/>
      <c r="D208" s="255"/>
      <c r="E208" s="255"/>
      <c r="F208" s="255"/>
      <c r="G208" s="255"/>
      <c r="H208" s="255"/>
      <c r="I208" s="249">
        <f>SUM(F208:H208)</f>
        <v>0</v>
      </c>
    </row>
    <row r="209" spans="1:9" ht="12.75">
      <c r="A209" s="510" t="s">
        <v>311</v>
      </c>
      <c r="B209" s="513"/>
      <c r="C209" s="514"/>
      <c r="D209" s="513"/>
      <c r="E209" s="513"/>
      <c r="F209" s="262">
        <f>SUM(F206:F208)</f>
        <v>0</v>
      </c>
      <c r="G209" s="262">
        <f>SUM(G206:G208)</f>
        <v>0</v>
      </c>
      <c r="H209" s="262">
        <f>SUM(H206:H208)</f>
        <v>0</v>
      </c>
      <c r="I209" s="262">
        <f>SUM(F209:H209)</f>
        <v>0</v>
      </c>
    </row>
    <row r="210" spans="1:10" ht="12.75">
      <c r="A210" s="251" t="s">
        <v>583</v>
      </c>
      <c r="B210" s="255"/>
      <c r="C210" s="511"/>
      <c r="D210" s="255"/>
      <c r="E210" s="255"/>
      <c r="F210" s="249">
        <f>F205+F209</f>
        <v>0</v>
      </c>
      <c r="G210" s="249">
        <f>G205+G209</f>
        <v>0</v>
      </c>
      <c r="H210" s="249">
        <f>H205+H209</f>
        <v>0</v>
      </c>
      <c r="I210" s="262">
        <f>SUM(F210:H210)</f>
        <v>0</v>
      </c>
      <c r="J210" s="195"/>
    </row>
    <row r="211" spans="1:9" ht="12.75">
      <c r="A211" s="289"/>
      <c r="B211" s="269"/>
      <c r="C211" s="515"/>
      <c r="D211" s="269"/>
      <c r="E211" s="269"/>
      <c r="F211" s="289"/>
      <c r="G211" s="289"/>
      <c r="H211" s="289"/>
      <c r="I211" s="289"/>
    </row>
    <row r="212" spans="1:9" ht="12.75">
      <c r="A212" s="289"/>
      <c r="B212" s="269"/>
      <c r="C212" s="515"/>
      <c r="D212" s="269"/>
      <c r="E212" s="269"/>
      <c r="F212" s="289"/>
      <c r="G212" s="289"/>
      <c r="H212" s="289"/>
      <c r="I212" s="289"/>
    </row>
    <row r="213" spans="1:9" ht="12.75">
      <c r="A213" s="764" t="s">
        <v>566</v>
      </c>
      <c r="B213" s="764"/>
      <c r="C213" s="764"/>
      <c r="D213" s="764"/>
      <c r="E213" s="764"/>
      <c r="F213" s="764"/>
      <c r="G213" s="764"/>
      <c r="H213" s="764"/>
      <c r="I213" s="764"/>
    </row>
    <row r="214" spans="1:9" ht="12.75">
      <c r="A214" s="518" t="s">
        <v>849</v>
      </c>
      <c r="B214" s="539"/>
      <c r="C214" s="539"/>
      <c r="D214" s="519"/>
      <c r="E214" s="519"/>
      <c r="F214" s="519"/>
      <c r="G214" s="519"/>
      <c r="H214" s="519"/>
      <c r="I214" s="520"/>
    </row>
    <row r="215" spans="1:9" ht="12.75">
      <c r="A215" s="16" t="s">
        <v>567</v>
      </c>
      <c r="B215" s="521" t="s">
        <v>568</v>
      </c>
      <c r="C215" s="540"/>
      <c r="D215" s="162"/>
      <c r="E215" s="162"/>
      <c r="F215" s="162"/>
      <c r="G215" s="17" t="s">
        <v>569</v>
      </c>
      <c r="H215" s="162"/>
      <c r="I215" s="523"/>
    </row>
    <row r="216" spans="1:9" ht="12.75">
      <c r="A216" s="16" t="s">
        <v>570</v>
      </c>
      <c r="B216" s="527" t="s">
        <v>598</v>
      </c>
      <c r="C216" s="517"/>
      <c r="D216" s="162"/>
      <c r="E216" s="162"/>
      <c r="F216" s="162"/>
      <c r="G216" s="505" t="s">
        <v>853</v>
      </c>
      <c r="H216" s="765"/>
      <c r="I216" s="765"/>
    </row>
    <row r="217" spans="1:9" ht="12.75">
      <c r="A217" s="525" t="s">
        <v>573</v>
      </c>
      <c r="B217" s="525" t="s">
        <v>574</v>
      </c>
      <c r="C217" s="526" t="s">
        <v>575</v>
      </c>
      <c r="D217" s="525" t="s">
        <v>576</v>
      </c>
      <c r="E217" s="525" t="s">
        <v>577</v>
      </c>
      <c r="F217" s="525" t="s">
        <v>578</v>
      </c>
      <c r="G217" s="525" t="s">
        <v>579</v>
      </c>
      <c r="H217" s="525" t="s">
        <v>580</v>
      </c>
      <c r="I217" s="525" t="s">
        <v>377</v>
      </c>
    </row>
    <row r="218" spans="1:9" ht="12.75">
      <c r="A218" s="507" t="s">
        <v>581</v>
      </c>
      <c r="B218" s="525"/>
      <c r="C218" s="531"/>
      <c r="D218" s="406"/>
      <c r="E218" s="406"/>
      <c r="F218" s="508">
        <v>0</v>
      </c>
      <c r="G218" s="508">
        <v>0</v>
      </c>
      <c r="H218" s="508">
        <v>0</v>
      </c>
      <c r="I218" s="249">
        <f>SUM(F218:H218)</f>
        <v>0</v>
      </c>
    </row>
    <row r="219" spans="1:9" ht="12.75">
      <c r="A219" s="510" t="s">
        <v>582</v>
      </c>
      <c r="B219" s="255"/>
      <c r="C219" s="511"/>
      <c r="D219" s="255"/>
      <c r="E219" s="255"/>
      <c r="F219" s="512">
        <v>0</v>
      </c>
      <c r="G219" s="512">
        <v>0</v>
      </c>
      <c r="H219" s="512">
        <v>0</v>
      </c>
      <c r="I219" s="262">
        <f>SUM(F219:H219)</f>
        <v>0</v>
      </c>
    </row>
    <row r="220" spans="1:9" ht="12.75">
      <c r="A220" s="510"/>
      <c r="B220" s="255"/>
      <c r="C220" s="511"/>
      <c r="D220" s="255"/>
      <c r="E220" s="255"/>
      <c r="F220" s="368">
        <v>0</v>
      </c>
      <c r="G220" s="368">
        <v>0</v>
      </c>
      <c r="H220" s="368">
        <v>0</v>
      </c>
      <c r="I220" s="249">
        <f>SUM(F220:H220)</f>
        <v>0</v>
      </c>
    </row>
    <row r="221" spans="1:9" ht="12.75">
      <c r="A221" s="510"/>
      <c r="B221" s="255"/>
      <c r="C221" s="511"/>
      <c r="D221" s="255"/>
      <c r="E221" s="255"/>
      <c r="F221" s="255"/>
      <c r="G221" s="251"/>
      <c r="H221" s="251"/>
      <c r="I221" s="249">
        <f>SUM(F221:H221)</f>
        <v>0</v>
      </c>
    </row>
    <row r="222" spans="1:9" ht="12.75">
      <c r="A222" s="510"/>
      <c r="B222" s="255"/>
      <c r="C222" s="511"/>
      <c r="D222" s="255"/>
      <c r="E222" s="255"/>
      <c r="F222" s="255"/>
      <c r="G222" s="251"/>
      <c r="H222" s="251"/>
      <c r="I222" s="249">
        <f>SUM(F222:H222)</f>
        <v>0</v>
      </c>
    </row>
    <row r="223" spans="1:9" ht="12.75">
      <c r="A223" s="510" t="s">
        <v>311</v>
      </c>
      <c r="B223" s="255"/>
      <c r="C223" s="511"/>
      <c r="D223" s="255"/>
      <c r="E223" s="255"/>
      <c r="F223" s="262">
        <f>SUM(F220:F222)</f>
        <v>0</v>
      </c>
      <c r="G223" s="262">
        <f>SUM(G220:G222)</f>
        <v>0</v>
      </c>
      <c r="H223" s="262">
        <f>SUM(H220:H222)</f>
        <v>0</v>
      </c>
      <c r="I223" s="262">
        <f>SUM(F223:H223)</f>
        <v>0</v>
      </c>
    </row>
    <row r="224" spans="1:10" ht="12.75">
      <c r="A224" s="251" t="s">
        <v>583</v>
      </c>
      <c r="B224" s="255"/>
      <c r="C224" s="511"/>
      <c r="D224" s="255"/>
      <c r="E224" s="255"/>
      <c r="F224" s="249">
        <f>F219+F223</f>
        <v>0</v>
      </c>
      <c r="G224" s="249">
        <f>G219+G223</f>
        <v>0</v>
      </c>
      <c r="H224" s="249">
        <f>H219+H223</f>
        <v>0</v>
      </c>
      <c r="I224" s="249">
        <f>SUM(F224:H224)</f>
        <v>0</v>
      </c>
      <c r="J224" s="195"/>
    </row>
    <row r="225" spans="1:9" ht="12.75">
      <c r="A225" s="289"/>
      <c r="B225" s="269"/>
      <c r="C225" s="515"/>
      <c r="D225" s="269"/>
      <c r="E225" s="269"/>
      <c r="F225" s="289"/>
      <c r="G225" s="289"/>
      <c r="H225" s="289"/>
      <c r="I225" s="289"/>
    </row>
    <row r="226" spans="1:9" ht="12.75">
      <c r="A226" s="535"/>
      <c r="B226" s="275"/>
      <c r="C226" s="536"/>
      <c r="D226" s="275"/>
      <c r="E226" s="275"/>
      <c r="F226" s="535"/>
      <c r="G226" s="535"/>
      <c r="H226" s="535"/>
      <c r="I226" s="535"/>
    </row>
    <row r="227" spans="1:9" ht="12.75">
      <c r="A227" s="768" t="s">
        <v>566</v>
      </c>
      <c r="B227" s="768"/>
      <c r="C227" s="768"/>
      <c r="D227" s="768"/>
      <c r="E227" s="768"/>
      <c r="F227" s="768"/>
      <c r="G227" s="768"/>
      <c r="H227" s="768"/>
      <c r="I227" s="768"/>
    </row>
    <row r="228" spans="1:9" ht="12.75">
      <c r="A228" s="518" t="s">
        <v>849</v>
      </c>
      <c r="B228" s="519"/>
      <c r="C228" s="519"/>
      <c r="D228" s="519"/>
      <c r="E228" s="519"/>
      <c r="F228" s="519"/>
      <c r="G228" s="519"/>
      <c r="H228" s="519"/>
      <c r="I228" s="520"/>
    </row>
    <row r="229" spans="1:9" ht="12.75">
      <c r="A229" s="16" t="s">
        <v>567</v>
      </c>
      <c r="B229" s="521" t="s">
        <v>568</v>
      </c>
      <c r="C229" s="522"/>
      <c r="D229" s="162"/>
      <c r="E229" s="162"/>
      <c r="F229" s="162"/>
      <c r="G229" s="17" t="s">
        <v>569</v>
      </c>
      <c r="H229" s="162"/>
      <c r="I229" s="523"/>
    </row>
    <row r="230" spans="1:9" ht="12.75">
      <c r="A230" s="16" t="s">
        <v>570</v>
      </c>
      <c r="B230" s="527" t="s">
        <v>599</v>
      </c>
      <c r="C230" s="517"/>
      <c r="D230" s="162"/>
      <c r="E230" s="162"/>
      <c r="F230" s="162"/>
      <c r="G230" s="505" t="s">
        <v>853</v>
      </c>
      <c r="H230" s="765"/>
      <c r="I230" s="765"/>
    </row>
    <row r="231" spans="1:9" ht="12.75">
      <c r="A231" s="525" t="s">
        <v>573</v>
      </c>
      <c r="B231" s="525" t="s">
        <v>574</v>
      </c>
      <c r="C231" s="526" t="s">
        <v>575</v>
      </c>
      <c r="D231" s="525" t="s">
        <v>576</v>
      </c>
      <c r="E231" s="525" t="s">
        <v>577</v>
      </c>
      <c r="F231" s="525" t="s">
        <v>578</v>
      </c>
      <c r="G231" s="525" t="s">
        <v>579</v>
      </c>
      <c r="H231" s="525" t="s">
        <v>580</v>
      </c>
      <c r="I231" s="525" t="s">
        <v>377</v>
      </c>
    </row>
    <row r="232" spans="1:9" ht="12.75">
      <c r="A232" s="507" t="s">
        <v>581</v>
      </c>
      <c r="B232" s="525"/>
      <c r="C232" s="531"/>
      <c r="D232" s="406"/>
      <c r="E232" s="406"/>
      <c r="F232" s="508">
        <v>2124904</v>
      </c>
      <c r="G232" s="508">
        <v>1819000</v>
      </c>
      <c r="H232" s="508">
        <v>0</v>
      </c>
      <c r="I232" s="249">
        <f>SUM(F232:H232)</f>
        <v>3943904</v>
      </c>
    </row>
    <row r="233" spans="1:9" ht="12.75">
      <c r="A233" s="510" t="s">
        <v>582</v>
      </c>
      <c r="B233" s="255"/>
      <c r="C233" s="511"/>
      <c r="D233" s="255"/>
      <c r="E233" s="255"/>
      <c r="F233" s="512">
        <v>413762.79</v>
      </c>
      <c r="G233" s="512">
        <v>221990.21</v>
      </c>
      <c r="H233" s="512">
        <v>0</v>
      </c>
      <c r="I233" s="262">
        <f>SUM(F233:H233)</f>
        <v>635753</v>
      </c>
    </row>
    <row r="234" spans="1:9" ht="12.75">
      <c r="A234" s="510"/>
      <c r="B234" s="255"/>
      <c r="C234" s="511"/>
      <c r="D234" s="255"/>
      <c r="E234" s="255"/>
      <c r="F234" s="368">
        <v>516529.53</v>
      </c>
      <c r="G234" s="368">
        <v>526922.51</v>
      </c>
      <c r="H234" s="368">
        <v>0</v>
      </c>
      <c r="I234" s="249">
        <f>SUM(F234:H234)</f>
        <v>1043452.04</v>
      </c>
    </row>
    <row r="235" spans="1:9" ht="12.75">
      <c r="A235" s="510"/>
      <c r="B235" s="255"/>
      <c r="C235" s="511"/>
      <c r="D235" s="255"/>
      <c r="E235" s="255"/>
      <c r="F235" s="255"/>
      <c r="G235" s="255"/>
      <c r="H235" s="255"/>
      <c r="I235" s="249">
        <f>SUM(F235:H235)</f>
        <v>0</v>
      </c>
    </row>
    <row r="236" spans="1:9" ht="12.75">
      <c r="A236" s="510"/>
      <c r="B236" s="255"/>
      <c r="C236" s="511"/>
      <c r="D236" s="255"/>
      <c r="E236" s="255"/>
      <c r="F236" s="255"/>
      <c r="G236" s="255"/>
      <c r="H236" s="255"/>
      <c r="I236" s="249">
        <f>SUM(F236:H236)</f>
        <v>0</v>
      </c>
    </row>
    <row r="237" spans="1:9" ht="12.75">
      <c r="A237" s="510" t="s">
        <v>311</v>
      </c>
      <c r="B237" s="255"/>
      <c r="C237" s="511"/>
      <c r="D237" s="255"/>
      <c r="E237" s="255"/>
      <c r="F237" s="262">
        <f>SUM(F234:F236)</f>
        <v>516529.53</v>
      </c>
      <c r="G237" s="262">
        <f>SUM(G234:G236)</f>
        <v>526922.51</v>
      </c>
      <c r="H237" s="262">
        <f>SUM(H234:H236)</f>
        <v>0</v>
      </c>
      <c r="I237" s="262">
        <f>SUM(F237:H237)</f>
        <v>1043452.04</v>
      </c>
    </row>
    <row r="238" spans="1:10" ht="12.75">
      <c r="A238" s="251" t="s">
        <v>583</v>
      </c>
      <c r="B238" s="255"/>
      <c r="C238" s="511"/>
      <c r="D238" s="255"/>
      <c r="E238" s="255"/>
      <c r="F238" s="249">
        <f>F233+F237</f>
        <v>930292.3200000001</v>
      </c>
      <c r="G238" s="249">
        <f>G233+G237</f>
        <v>748912.72</v>
      </c>
      <c r="H238" s="249">
        <f>H233+H237</f>
        <v>0</v>
      </c>
      <c r="I238" s="249">
        <f>SUM(F238:H238)</f>
        <v>1679205.04</v>
      </c>
      <c r="J238" s="195"/>
    </row>
    <row r="239" spans="1:10" ht="12.75">
      <c r="A239" s="528"/>
      <c r="B239" s="269"/>
      <c r="C239" s="515"/>
      <c r="D239" s="269"/>
      <c r="E239" s="269"/>
      <c r="F239" s="289"/>
      <c r="G239" s="289"/>
      <c r="H239" s="289"/>
      <c r="I239" s="289"/>
      <c r="J239" s="17"/>
    </row>
    <row r="240" spans="1:9" ht="12.75">
      <c r="A240" s="528"/>
      <c r="B240" s="269"/>
      <c r="C240" s="515"/>
      <c r="D240" s="269"/>
      <c r="E240" s="269"/>
      <c r="F240" s="289"/>
      <c r="G240" s="289"/>
      <c r="H240" s="289"/>
      <c r="I240" s="289"/>
    </row>
    <row r="241" spans="1:9" ht="12.75">
      <c r="A241" s="764" t="s">
        <v>566</v>
      </c>
      <c r="B241" s="764"/>
      <c r="C241" s="764"/>
      <c r="D241" s="764"/>
      <c r="E241" s="764"/>
      <c r="F241" s="764"/>
      <c r="G241" s="764"/>
      <c r="H241" s="764"/>
      <c r="I241" s="764"/>
    </row>
    <row r="242" spans="1:9" ht="12.75">
      <c r="A242" s="518" t="s">
        <v>849</v>
      </c>
      <c r="B242" s="519"/>
      <c r="C242" s="519"/>
      <c r="D242" s="519"/>
      <c r="E242" s="519"/>
      <c r="F242" s="519"/>
      <c r="G242" s="519"/>
      <c r="H242" s="519"/>
      <c r="I242" s="520"/>
    </row>
    <row r="243" spans="1:9" ht="12.75">
      <c r="A243" s="16" t="s">
        <v>567</v>
      </c>
      <c r="B243" s="521" t="s">
        <v>568</v>
      </c>
      <c r="C243" s="522"/>
      <c r="D243" s="162"/>
      <c r="E243" s="162"/>
      <c r="F243" s="162"/>
      <c r="G243" s="17" t="s">
        <v>569</v>
      </c>
      <c r="H243" s="162"/>
      <c r="I243" s="523"/>
    </row>
    <row r="244" spans="1:9" ht="12.75">
      <c r="A244" s="16" t="s">
        <v>570</v>
      </c>
      <c r="B244" s="527" t="s">
        <v>600</v>
      </c>
      <c r="C244" s="517"/>
      <c r="D244" s="162"/>
      <c r="E244" s="162"/>
      <c r="F244" s="162"/>
      <c r="G244" s="505" t="s">
        <v>853</v>
      </c>
      <c r="H244" s="765"/>
      <c r="I244" s="765"/>
    </row>
    <row r="245" spans="1:9" ht="12.75">
      <c r="A245" s="525" t="s">
        <v>573</v>
      </c>
      <c r="B245" s="525" t="s">
        <v>574</v>
      </c>
      <c r="C245" s="526" t="s">
        <v>575</v>
      </c>
      <c r="D245" s="525" t="s">
        <v>576</v>
      </c>
      <c r="E245" s="525" t="s">
        <v>577</v>
      </c>
      <c r="F245" s="525" t="s">
        <v>578</v>
      </c>
      <c r="G245" s="525" t="s">
        <v>579</v>
      </c>
      <c r="H245" s="525" t="s">
        <v>580</v>
      </c>
      <c r="I245" s="525" t="s">
        <v>377</v>
      </c>
    </row>
    <row r="246" spans="1:9" ht="12.75">
      <c r="A246" s="507" t="s">
        <v>581</v>
      </c>
      <c r="B246" s="525"/>
      <c r="C246" s="526"/>
      <c r="D246" s="525"/>
      <c r="E246" s="525"/>
      <c r="F246" s="508">
        <v>0</v>
      </c>
      <c r="G246" s="508">
        <v>0</v>
      </c>
      <c r="H246" s="508">
        <v>0</v>
      </c>
      <c r="I246" s="249">
        <f>SUM(F246:H246)</f>
        <v>0</v>
      </c>
    </row>
    <row r="247" spans="1:9" ht="12.75">
      <c r="A247" s="510" t="s">
        <v>582</v>
      </c>
      <c r="B247" s="255"/>
      <c r="C247" s="511"/>
      <c r="D247" s="255"/>
      <c r="E247" s="255"/>
      <c r="F247" s="512">
        <v>0</v>
      </c>
      <c r="G247" s="512">
        <v>0</v>
      </c>
      <c r="H247" s="512">
        <v>0</v>
      </c>
      <c r="I247" s="262">
        <f>SUM(F247:H247)</f>
        <v>0</v>
      </c>
    </row>
    <row r="248" spans="1:9" ht="12.75">
      <c r="A248" s="510"/>
      <c r="B248" s="255"/>
      <c r="C248" s="511"/>
      <c r="D248" s="255"/>
      <c r="E248" s="255"/>
      <c r="F248" s="368">
        <v>0</v>
      </c>
      <c r="G248" s="368">
        <v>0</v>
      </c>
      <c r="H248" s="368">
        <v>0</v>
      </c>
      <c r="I248" s="249">
        <f>SUM(F248:H248)</f>
        <v>0</v>
      </c>
    </row>
    <row r="249" spans="1:9" ht="12.75">
      <c r="A249" s="510"/>
      <c r="B249" s="255"/>
      <c r="C249" s="511"/>
      <c r="D249" s="255"/>
      <c r="E249" s="255"/>
      <c r="F249" s="255"/>
      <c r="G249" s="255"/>
      <c r="H249" s="255"/>
      <c r="I249" s="249">
        <f>SUM(F249:H249)</f>
        <v>0</v>
      </c>
    </row>
    <row r="250" spans="1:9" ht="12.75">
      <c r="A250" s="510"/>
      <c r="B250" s="255"/>
      <c r="C250" s="511"/>
      <c r="D250" s="255"/>
      <c r="E250" s="255"/>
      <c r="F250" s="255"/>
      <c r="G250" s="255"/>
      <c r="H250" s="255"/>
      <c r="I250" s="249">
        <f>SUM(F250:H250)</f>
        <v>0</v>
      </c>
    </row>
    <row r="251" spans="1:9" ht="12.75">
      <c r="A251" s="510" t="s">
        <v>311</v>
      </c>
      <c r="B251" s="255"/>
      <c r="C251" s="511"/>
      <c r="D251" s="255"/>
      <c r="E251" s="255"/>
      <c r="F251" s="262">
        <f>SUM(F248:F250)</f>
        <v>0</v>
      </c>
      <c r="G251" s="262">
        <f>SUM(G248:G250)</f>
        <v>0</v>
      </c>
      <c r="H251" s="262">
        <f>SUM(H248:H250)</f>
        <v>0</v>
      </c>
      <c r="I251" s="262">
        <f>SUM(F251:H251)</f>
        <v>0</v>
      </c>
    </row>
    <row r="252" spans="1:10" ht="12.75">
      <c r="A252" s="251" t="s">
        <v>583</v>
      </c>
      <c r="B252" s="255"/>
      <c r="C252" s="511"/>
      <c r="D252" s="255"/>
      <c r="E252" s="255"/>
      <c r="F252" s="249">
        <f>F247+F251</f>
        <v>0</v>
      </c>
      <c r="G252" s="249">
        <f>G247+G251</f>
        <v>0</v>
      </c>
      <c r="H252" s="249">
        <f>H247+H251</f>
        <v>0</v>
      </c>
      <c r="I252" s="249">
        <f>SUM(F252:H252)</f>
        <v>0</v>
      </c>
      <c r="J252" s="195"/>
    </row>
    <row r="253" spans="1:9" ht="12.75">
      <c r="A253" s="528"/>
      <c r="B253" s="269"/>
      <c r="C253" s="515"/>
      <c r="D253" s="269"/>
      <c r="E253" s="269"/>
      <c r="F253" s="289"/>
      <c r="G253" s="289"/>
      <c r="H253" s="289"/>
      <c r="I253" s="289"/>
    </row>
    <row r="254" spans="1:9" ht="12.75">
      <c r="A254" s="528"/>
      <c r="B254" s="269"/>
      <c r="C254" s="515"/>
      <c r="D254" s="269"/>
      <c r="E254" s="269"/>
      <c r="F254" s="289"/>
      <c r="G254" s="289"/>
      <c r="H254" s="289"/>
      <c r="I254" s="289"/>
    </row>
    <row r="255" spans="1:9" ht="12.75">
      <c r="A255" s="764" t="s">
        <v>566</v>
      </c>
      <c r="B255" s="764"/>
      <c r="C255" s="764"/>
      <c r="D255" s="764"/>
      <c r="E255" s="764"/>
      <c r="F255" s="764"/>
      <c r="G255" s="764"/>
      <c r="H255" s="764"/>
      <c r="I255" s="764"/>
    </row>
    <row r="256" spans="1:9" ht="12.75">
      <c r="A256" s="518" t="s">
        <v>849</v>
      </c>
      <c r="B256" s="519"/>
      <c r="C256" s="519"/>
      <c r="D256" s="519"/>
      <c r="E256" s="519"/>
      <c r="F256" s="519"/>
      <c r="G256" s="519"/>
      <c r="H256" s="519"/>
      <c r="I256" s="520"/>
    </row>
    <row r="257" spans="1:9" ht="12.75">
      <c r="A257" s="16" t="s">
        <v>567</v>
      </c>
      <c r="B257" s="521" t="s">
        <v>568</v>
      </c>
      <c r="C257" s="522"/>
      <c r="D257" s="162"/>
      <c r="E257" s="162"/>
      <c r="F257" s="162"/>
      <c r="G257" s="17" t="s">
        <v>569</v>
      </c>
      <c r="H257" s="162"/>
      <c r="I257" s="523"/>
    </row>
    <row r="258" spans="1:9" ht="12.75">
      <c r="A258" s="16" t="s">
        <v>570</v>
      </c>
      <c r="B258" s="527" t="s">
        <v>601</v>
      </c>
      <c r="C258" s="517"/>
      <c r="D258" s="162"/>
      <c r="E258" s="162"/>
      <c r="F258" s="162"/>
      <c r="G258" s="505" t="s">
        <v>853</v>
      </c>
      <c r="H258" s="765"/>
      <c r="I258" s="765"/>
    </row>
    <row r="259" spans="1:9" ht="12.75">
      <c r="A259" s="525" t="s">
        <v>573</v>
      </c>
      <c r="B259" s="525" t="s">
        <v>574</v>
      </c>
      <c r="C259" s="526" t="s">
        <v>575</v>
      </c>
      <c r="D259" s="525" t="s">
        <v>576</v>
      </c>
      <c r="E259" s="525" t="s">
        <v>577</v>
      </c>
      <c r="F259" s="525" t="s">
        <v>578</v>
      </c>
      <c r="G259" s="525" t="s">
        <v>579</v>
      </c>
      <c r="H259" s="525" t="s">
        <v>580</v>
      </c>
      <c r="I259" s="525" t="s">
        <v>377</v>
      </c>
    </row>
    <row r="260" spans="1:9" ht="12.75">
      <c r="A260" s="507" t="s">
        <v>581</v>
      </c>
      <c r="B260" s="525"/>
      <c r="C260" s="531"/>
      <c r="D260" s="406"/>
      <c r="E260" s="406"/>
      <c r="F260" s="508">
        <v>0</v>
      </c>
      <c r="G260" s="508">
        <v>0</v>
      </c>
      <c r="H260" s="508">
        <v>0</v>
      </c>
      <c r="I260" s="249">
        <f>SUM(F260:H260)</f>
        <v>0</v>
      </c>
    </row>
    <row r="261" spans="1:9" ht="12.75">
      <c r="A261" s="510" t="s">
        <v>582</v>
      </c>
      <c r="B261" s="255"/>
      <c r="C261" s="511"/>
      <c r="D261" s="255"/>
      <c r="E261" s="255"/>
      <c r="F261" s="512">
        <v>0</v>
      </c>
      <c r="G261" s="512">
        <v>0</v>
      </c>
      <c r="H261" s="512">
        <v>0</v>
      </c>
      <c r="I261" s="249">
        <f>SUM(F261:H261)</f>
        <v>0</v>
      </c>
    </row>
    <row r="262" spans="1:9" ht="12.75">
      <c r="A262" s="510"/>
      <c r="B262" s="255"/>
      <c r="C262" s="511"/>
      <c r="D262" s="255"/>
      <c r="E262" s="255"/>
      <c r="F262" s="368">
        <v>0</v>
      </c>
      <c r="G262" s="368">
        <v>0</v>
      </c>
      <c r="H262" s="368">
        <v>0</v>
      </c>
      <c r="I262" s="249">
        <f>SUM(F262:H262)</f>
        <v>0</v>
      </c>
    </row>
    <row r="263" spans="1:9" ht="12.75">
      <c r="A263" s="510"/>
      <c r="B263" s="255"/>
      <c r="C263" s="511"/>
      <c r="D263" s="255"/>
      <c r="E263" s="255"/>
      <c r="F263" s="255"/>
      <c r="G263" s="251"/>
      <c r="H263" s="251"/>
      <c r="I263" s="249">
        <f>SUM(F263:H263)</f>
        <v>0</v>
      </c>
    </row>
    <row r="264" spans="1:9" ht="12.75">
      <c r="A264" s="510"/>
      <c r="B264" s="255"/>
      <c r="C264" s="511"/>
      <c r="D264" s="255"/>
      <c r="E264" s="255"/>
      <c r="F264" s="251"/>
      <c r="G264" s="251"/>
      <c r="H264" s="251"/>
      <c r="I264" s="249">
        <f>SUM(F264:H264)</f>
        <v>0</v>
      </c>
    </row>
    <row r="265" spans="1:9" ht="12.75">
      <c r="A265" s="510" t="s">
        <v>311</v>
      </c>
      <c r="B265" s="510"/>
      <c r="C265" s="541"/>
      <c r="D265" s="510"/>
      <c r="E265" s="510"/>
      <c r="F265" s="262">
        <f>SUM(F262:F264)</f>
        <v>0</v>
      </c>
      <c r="G265" s="262">
        <f>SUM(G262:G264)</f>
        <v>0</v>
      </c>
      <c r="H265" s="262">
        <f>SUM(H262:H264)</f>
        <v>0</v>
      </c>
      <c r="I265" s="262">
        <f>SUM(F265:H265)</f>
        <v>0</v>
      </c>
    </row>
    <row r="266" spans="1:10" ht="12.75">
      <c r="A266" s="251" t="s">
        <v>583</v>
      </c>
      <c r="B266" s="255"/>
      <c r="C266" s="511"/>
      <c r="D266" s="255"/>
      <c r="E266" s="255"/>
      <c r="F266" s="249">
        <f>F261+F265</f>
        <v>0</v>
      </c>
      <c r="G266" s="249">
        <f>G261+G265</f>
        <v>0</v>
      </c>
      <c r="H266" s="249">
        <f>H261+H265</f>
        <v>0</v>
      </c>
      <c r="I266" s="262">
        <f>SUM(F266:H266)</f>
        <v>0</v>
      </c>
      <c r="J266" s="195"/>
    </row>
    <row r="267" spans="1:10" s="101" customFormat="1" ht="12.75">
      <c r="A267" s="528"/>
      <c r="B267" s="269"/>
      <c r="C267" s="515"/>
      <c r="D267" s="269"/>
      <c r="E267" s="269"/>
      <c r="F267" s="289"/>
      <c r="G267" s="289"/>
      <c r="H267" s="289"/>
      <c r="I267" s="412"/>
      <c r="J267" s="537"/>
    </row>
    <row r="268" spans="1:9" ht="12.75">
      <c r="A268" s="528"/>
      <c r="B268" s="269"/>
      <c r="C268" s="515"/>
      <c r="D268" s="269"/>
      <c r="E268" s="269"/>
      <c r="F268" s="289"/>
      <c r="G268" s="289"/>
      <c r="H268" s="289"/>
      <c r="I268" s="289"/>
    </row>
    <row r="269" spans="1:9" ht="12.75">
      <c r="A269" s="764" t="s">
        <v>566</v>
      </c>
      <c r="B269" s="764"/>
      <c r="C269" s="764"/>
      <c r="D269" s="764"/>
      <c r="E269" s="764"/>
      <c r="F269" s="764"/>
      <c r="G269" s="764"/>
      <c r="H269" s="764"/>
      <c r="I269" s="764"/>
    </row>
    <row r="270" spans="1:9" ht="12.75">
      <c r="A270" s="518" t="s">
        <v>849</v>
      </c>
      <c r="B270" s="519"/>
      <c r="C270" s="519"/>
      <c r="D270" s="519"/>
      <c r="E270" s="519"/>
      <c r="F270" s="519"/>
      <c r="G270" s="519"/>
      <c r="H270" s="519"/>
      <c r="I270" s="520"/>
    </row>
    <row r="271" spans="1:9" ht="12.75">
      <c r="A271" s="16" t="s">
        <v>567</v>
      </c>
      <c r="B271" s="521" t="s">
        <v>568</v>
      </c>
      <c r="C271" s="522"/>
      <c r="D271" s="162"/>
      <c r="E271" s="162"/>
      <c r="F271" s="162"/>
      <c r="G271" s="17" t="s">
        <v>569</v>
      </c>
      <c r="H271" s="162"/>
      <c r="I271" s="523"/>
    </row>
    <row r="272" spans="1:9" ht="12.75">
      <c r="A272" s="16" t="s">
        <v>570</v>
      </c>
      <c r="B272" s="527" t="s">
        <v>602</v>
      </c>
      <c r="C272" s="517"/>
      <c r="D272" s="162"/>
      <c r="E272" s="162"/>
      <c r="F272" s="162"/>
      <c r="G272" s="505" t="s">
        <v>853</v>
      </c>
      <c r="H272" s="765"/>
      <c r="I272" s="765"/>
    </row>
    <row r="273" spans="1:9" ht="12.75">
      <c r="A273" s="525" t="s">
        <v>573</v>
      </c>
      <c r="B273" s="525" t="s">
        <v>574</v>
      </c>
      <c r="C273" s="526" t="s">
        <v>575</v>
      </c>
      <c r="D273" s="525" t="s">
        <v>576</v>
      </c>
      <c r="E273" s="525" t="s">
        <v>577</v>
      </c>
      <c r="F273" s="525" t="s">
        <v>578</v>
      </c>
      <c r="G273" s="525" t="s">
        <v>579</v>
      </c>
      <c r="H273" s="525" t="s">
        <v>580</v>
      </c>
      <c r="I273" s="525" t="s">
        <v>377</v>
      </c>
    </row>
    <row r="274" spans="1:9" ht="12.75">
      <c r="A274" s="507" t="s">
        <v>581</v>
      </c>
      <c r="B274" s="525"/>
      <c r="C274" s="531"/>
      <c r="D274" s="406"/>
      <c r="E274" s="406"/>
      <c r="F274" s="508">
        <v>0</v>
      </c>
      <c r="G274" s="508">
        <v>0</v>
      </c>
      <c r="H274" s="508">
        <v>0</v>
      </c>
      <c r="I274" s="249">
        <f>SUM(F274:H274)</f>
        <v>0</v>
      </c>
    </row>
    <row r="275" spans="1:9" ht="12.75">
      <c r="A275" s="510" t="s">
        <v>582</v>
      </c>
      <c r="B275" s="255"/>
      <c r="C275" s="511"/>
      <c r="D275" s="255"/>
      <c r="E275" s="255"/>
      <c r="F275" s="512">
        <v>0</v>
      </c>
      <c r="G275" s="512">
        <v>0</v>
      </c>
      <c r="H275" s="512">
        <v>0</v>
      </c>
      <c r="I275" s="262">
        <f>SUM(F275:H275)</f>
        <v>0</v>
      </c>
    </row>
    <row r="276" spans="1:9" ht="12.75">
      <c r="A276" s="510"/>
      <c r="B276" s="255"/>
      <c r="C276" s="511"/>
      <c r="D276" s="255"/>
      <c r="E276" s="255"/>
      <c r="F276" s="368">
        <v>0</v>
      </c>
      <c r="G276" s="368">
        <v>0</v>
      </c>
      <c r="H276" s="368">
        <v>0</v>
      </c>
      <c r="I276" s="249">
        <f>SUM(F276:H276)</f>
        <v>0</v>
      </c>
    </row>
    <row r="277" spans="1:9" ht="12.75">
      <c r="A277" s="510"/>
      <c r="B277" s="255"/>
      <c r="C277" s="511"/>
      <c r="D277" s="255"/>
      <c r="E277" s="255"/>
      <c r="F277" s="255"/>
      <c r="G277" s="251"/>
      <c r="H277" s="251"/>
      <c r="I277" s="249">
        <f>SUM(F277:H277)</f>
        <v>0</v>
      </c>
    </row>
    <row r="278" spans="1:9" ht="12.75">
      <c r="A278" s="510"/>
      <c r="B278" s="255"/>
      <c r="C278" s="511"/>
      <c r="D278" s="255"/>
      <c r="E278" s="255"/>
      <c r="F278" s="255"/>
      <c r="G278" s="251"/>
      <c r="H278" s="251"/>
      <c r="I278" s="249">
        <f>SUM(F278:H278)</f>
        <v>0</v>
      </c>
    </row>
    <row r="279" spans="1:9" ht="12.75">
      <c r="A279" s="510" t="s">
        <v>311</v>
      </c>
      <c r="B279" s="510"/>
      <c r="C279" s="541"/>
      <c r="D279" s="510"/>
      <c r="E279" s="510"/>
      <c r="F279" s="262">
        <f>SUM(F276:F278)</f>
        <v>0</v>
      </c>
      <c r="G279" s="262">
        <f>SUM(G276:G278)</f>
        <v>0</v>
      </c>
      <c r="H279" s="262">
        <f>SUM(H276:H278)</f>
        <v>0</v>
      </c>
      <c r="I279" s="262">
        <f>SUM(F279:H279)</f>
        <v>0</v>
      </c>
    </row>
    <row r="280" spans="1:10" ht="12.75">
      <c r="A280" s="251" t="s">
        <v>583</v>
      </c>
      <c r="B280" s="255"/>
      <c r="C280" s="511"/>
      <c r="D280" s="255"/>
      <c r="E280" s="255"/>
      <c r="F280" s="249">
        <f>F275+F279</f>
        <v>0</v>
      </c>
      <c r="G280" s="249">
        <f>G275+G279</f>
        <v>0</v>
      </c>
      <c r="H280" s="249">
        <f>H275+H279</f>
        <v>0</v>
      </c>
      <c r="I280" s="249">
        <f>SUM(F280:H280)</f>
        <v>0</v>
      </c>
      <c r="J280" s="195"/>
    </row>
    <row r="281" spans="1:9" ht="12.75">
      <c r="A281" s="528"/>
      <c r="B281" s="269"/>
      <c r="C281" s="515"/>
      <c r="D281" s="269"/>
      <c r="E281" s="269"/>
      <c r="F281" s="289"/>
      <c r="G281" s="289"/>
      <c r="H281" s="289"/>
      <c r="I281" s="289"/>
    </row>
    <row r="282" spans="1:9" ht="12.75">
      <c r="A282" s="528"/>
      <c r="B282" s="269"/>
      <c r="C282" s="515"/>
      <c r="D282" s="269"/>
      <c r="E282" s="269"/>
      <c r="F282" s="289"/>
      <c r="G282" s="289"/>
      <c r="H282" s="289"/>
      <c r="I282" s="289"/>
    </row>
    <row r="283" spans="1:9" ht="12.75">
      <c r="A283" s="764" t="s">
        <v>566</v>
      </c>
      <c r="B283" s="764"/>
      <c r="C283" s="764"/>
      <c r="D283" s="764"/>
      <c r="E283" s="764"/>
      <c r="F283" s="764"/>
      <c r="G283" s="764"/>
      <c r="H283" s="764"/>
      <c r="I283" s="764"/>
    </row>
    <row r="284" spans="1:9" ht="12.75">
      <c r="A284" s="518" t="s">
        <v>849</v>
      </c>
      <c r="B284" s="519"/>
      <c r="C284" s="519"/>
      <c r="D284" s="519"/>
      <c r="E284" s="519"/>
      <c r="F284" s="519"/>
      <c r="G284" s="519"/>
      <c r="H284" s="519"/>
      <c r="I284" s="520"/>
    </row>
    <row r="285" spans="1:9" ht="12.75">
      <c r="A285" s="16" t="s">
        <v>567</v>
      </c>
      <c r="B285" s="521" t="s">
        <v>568</v>
      </c>
      <c r="C285" s="522"/>
      <c r="D285" s="162"/>
      <c r="E285" s="162"/>
      <c r="F285" s="162"/>
      <c r="G285" s="17" t="s">
        <v>569</v>
      </c>
      <c r="H285" s="162"/>
      <c r="I285" s="523"/>
    </row>
    <row r="286" spans="1:9" ht="12.75">
      <c r="A286" s="16" t="s">
        <v>570</v>
      </c>
      <c r="B286" s="527" t="s">
        <v>603</v>
      </c>
      <c r="C286" s="517"/>
      <c r="D286" s="162"/>
      <c r="E286" s="162"/>
      <c r="F286" s="162"/>
      <c r="G286" s="505" t="s">
        <v>853</v>
      </c>
      <c r="H286" s="765"/>
      <c r="I286" s="765"/>
    </row>
    <row r="287" spans="1:9" ht="12.75">
      <c r="A287" s="525" t="s">
        <v>573</v>
      </c>
      <c r="B287" s="525" t="s">
        <v>574</v>
      </c>
      <c r="C287" s="526" t="s">
        <v>575</v>
      </c>
      <c r="D287" s="525" t="s">
        <v>576</v>
      </c>
      <c r="E287" s="525" t="s">
        <v>577</v>
      </c>
      <c r="F287" s="525" t="s">
        <v>578</v>
      </c>
      <c r="G287" s="525" t="s">
        <v>579</v>
      </c>
      <c r="H287" s="525" t="s">
        <v>580</v>
      </c>
      <c r="I287" s="525" t="s">
        <v>377</v>
      </c>
    </row>
    <row r="288" spans="1:9" ht="12.75">
      <c r="A288" s="507" t="s">
        <v>581</v>
      </c>
      <c r="B288" s="525"/>
      <c r="C288" s="531"/>
      <c r="D288" s="406"/>
      <c r="E288" s="406"/>
      <c r="F288" s="508">
        <v>0</v>
      </c>
      <c r="G288" s="508">
        <v>0</v>
      </c>
      <c r="H288" s="508">
        <v>0</v>
      </c>
      <c r="I288" s="249">
        <f>SUM(F288:H288)</f>
        <v>0</v>
      </c>
    </row>
    <row r="289" spans="1:9" ht="12.75">
      <c r="A289" s="510" t="s">
        <v>582</v>
      </c>
      <c r="B289" s="255"/>
      <c r="C289" s="511"/>
      <c r="D289" s="255"/>
      <c r="E289" s="255"/>
      <c r="F289" s="512">
        <v>0</v>
      </c>
      <c r="G289" s="512">
        <v>0</v>
      </c>
      <c r="H289" s="512">
        <v>0</v>
      </c>
      <c r="I289" s="262">
        <f>SUM(F289:H289)</f>
        <v>0</v>
      </c>
    </row>
    <row r="290" spans="1:9" ht="12.75">
      <c r="A290" s="510"/>
      <c r="B290" s="255"/>
      <c r="C290" s="511"/>
      <c r="D290" s="255"/>
      <c r="E290" s="255"/>
      <c r="F290" s="368">
        <v>0</v>
      </c>
      <c r="G290" s="368">
        <v>0</v>
      </c>
      <c r="H290" s="368">
        <v>0</v>
      </c>
      <c r="I290" s="249">
        <f>SUM(F290:H290)</f>
        <v>0</v>
      </c>
    </row>
    <row r="291" spans="1:9" ht="12.75">
      <c r="A291" s="510"/>
      <c r="B291" s="255"/>
      <c r="C291" s="511"/>
      <c r="D291" s="255"/>
      <c r="E291" s="255"/>
      <c r="F291" s="255"/>
      <c r="G291" s="251"/>
      <c r="H291" s="251"/>
      <c r="I291" s="249">
        <f>SUM(F291:H291)</f>
        <v>0</v>
      </c>
    </row>
    <row r="292" spans="1:9" ht="12.75">
      <c r="A292" s="510"/>
      <c r="B292" s="255"/>
      <c r="C292" s="511"/>
      <c r="D292" s="255"/>
      <c r="E292" s="255"/>
      <c r="F292" s="255"/>
      <c r="G292" s="251"/>
      <c r="H292" s="251"/>
      <c r="I292" s="249">
        <f>SUM(F292:H292)</f>
        <v>0</v>
      </c>
    </row>
    <row r="293" spans="1:9" ht="12.75">
      <c r="A293" s="510" t="s">
        <v>311</v>
      </c>
      <c r="B293" s="510"/>
      <c r="C293" s="541"/>
      <c r="D293" s="510"/>
      <c r="E293" s="510"/>
      <c r="F293" s="262">
        <f>SUM(F290:F292)</f>
        <v>0</v>
      </c>
      <c r="G293" s="262">
        <f>SUM(G290:G292)</f>
        <v>0</v>
      </c>
      <c r="H293" s="262">
        <f>SUM(H290:H292)</f>
        <v>0</v>
      </c>
      <c r="I293" s="262">
        <f>SUM(F293:H293)</f>
        <v>0</v>
      </c>
    </row>
    <row r="294" spans="1:10" ht="12.75">
      <c r="A294" s="251" t="s">
        <v>583</v>
      </c>
      <c r="B294" s="255"/>
      <c r="C294" s="511"/>
      <c r="D294" s="255"/>
      <c r="E294" s="255"/>
      <c r="F294" s="249">
        <f>F289+F293</f>
        <v>0</v>
      </c>
      <c r="G294" s="249">
        <f>G289+G293</f>
        <v>0</v>
      </c>
      <c r="H294" s="249">
        <f>H289+H293</f>
        <v>0</v>
      </c>
      <c r="I294" s="249">
        <f>SUM(F294:H294)</f>
        <v>0</v>
      </c>
      <c r="J294" s="195"/>
    </row>
    <row r="295" spans="1:9" ht="12.75">
      <c r="A295" s="528"/>
      <c r="B295" s="269"/>
      <c r="C295" s="515"/>
      <c r="D295" s="269"/>
      <c r="E295" s="269"/>
      <c r="F295" s="289"/>
      <c r="G295" s="289"/>
      <c r="H295" s="289"/>
      <c r="I295" s="289"/>
    </row>
    <row r="296" spans="1:9" ht="12.75">
      <c r="A296" s="528"/>
      <c r="B296" s="269"/>
      <c r="C296" s="515"/>
      <c r="D296" s="269"/>
      <c r="E296" s="269"/>
      <c r="F296" s="289"/>
      <c r="G296" s="289"/>
      <c r="H296" s="289"/>
      <c r="I296" s="289"/>
    </row>
    <row r="297" spans="1:9" ht="12.75">
      <c r="A297" s="764" t="s">
        <v>566</v>
      </c>
      <c r="B297" s="764"/>
      <c r="C297" s="764"/>
      <c r="D297" s="764"/>
      <c r="E297" s="764"/>
      <c r="F297" s="764"/>
      <c r="G297" s="764"/>
      <c r="H297" s="764"/>
      <c r="I297" s="764"/>
    </row>
    <row r="298" spans="1:9" ht="12.75">
      <c r="A298" s="518" t="s">
        <v>849</v>
      </c>
      <c r="B298" s="519"/>
      <c r="C298" s="519"/>
      <c r="D298" s="519"/>
      <c r="E298" s="519"/>
      <c r="F298" s="519"/>
      <c r="G298" s="519"/>
      <c r="H298" s="519"/>
      <c r="I298" s="520"/>
    </row>
    <row r="299" spans="1:9" ht="12.75">
      <c r="A299" s="16" t="s">
        <v>567</v>
      </c>
      <c r="B299" s="521" t="s">
        <v>568</v>
      </c>
      <c r="C299" s="522"/>
      <c r="D299" s="162"/>
      <c r="E299" s="162"/>
      <c r="F299" s="162"/>
      <c r="G299" s="17" t="s">
        <v>569</v>
      </c>
      <c r="H299" s="162"/>
      <c r="I299" s="523"/>
    </row>
    <row r="300" spans="1:9" ht="12.75">
      <c r="A300" s="16" t="s">
        <v>570</v>
      </c>
      <c r="B300" s="527" t="s">
        <v>604</v>
      </c>
      <c r="C300" s="517"/>
      <c r="D300" s="162"/>
      <c r="E300" s="162"/>
      <c r="F300" s="162"/>
      <c r="G300" s="505" t="s">
        <v>853</v>
      </c>
      <c r="H300" s="765"/>
      <c r="I300" s="765"/>
    </row>
    <row r="301" spans="1:9" ht="12.75">
      <c r="A301" s="525" t="s">
        <v>573</v>
      </c>
      <c r="B301" s="525" t="s">
        <v>574</v>
      </c>
      <c r="C301" s="526" t="s">
        <v>575</v>
      </c>
      <c r="D301" s="525" t="s">
        <v>576</v>
      </c>
      <c r="E301" s="525" t="s">
        <v>577</v>
      </c>
      <c r="F301" s="525" t="s">
        <v>578</v>
      </c>
      <c r="G301" s="525" t="s">
        <v>579</v>
      </c>
      <c r="H301" s="525" t="s">
        <v>580</v>
      </c>
      <c r="I301" s="525" t="s">
        <v>377</v>
      </c>
    </row>
    <row r="302" spans="1:9" ht="12.75">
      <c r="A302" s="507" t="s">
        <v>581</v>
      </c>
      <c r="B302" s="525"/>
      <c r="C302" s="531"/>
      <c r="D302" s="406"/>
      <c r="E302" s="406"/>
      <c r="F302" s="508">
        <v>0</v>
      </c>
      <c r="G302" s="508">
        <v>0</v>
      </c>
      <c r="H302" s="508">
        <v>0</v>
      </c>
      <c r="I302" s="249">
        <f>SUM(F302:H302)</f>
        <v>0</v>
      </c>
    </row>
    <row r="303" spans="1:9" ht="12.75">
      <c r="A303" s="510" t="s">
        <v>582</v>
      </c>
      <c r="B303" s="255"/>
      <c r="C303" s="511"/>
      <c r="D303" s="255"/>
      <c r="E303" s="255"/>
      <c r="F303" s="512">
        <v>0</v>
      </c>
      <c r="G303" s="512">
        <v>0</v>
      </c>
      <c r="H303" s="512">
        <v>0</v>
      </c>
      <c r="I303" s="262">
        <f>SUM(F303:H303)</f>
        <v>0</v>
      </c>
    </row>
    <row r="304" spans="1:9" ht="12.75">
      <c r="A304" s="255"/>
      <c r="B304" s="255"/>
      <c r="C304" s="511"/>
      <c r="D304" s="255"/>
      <c r="E304" s="255"/>
      <c r="F304" s="368">
        <v>0</v>
      </c>
      <c r="G304" s="368">
        <v>0</v>
      </c>
      <c r="H304" s="368">
        <v>0</v>
      </c>
      <c r="I304" s="249">
        <f>SUM(F304:H304)</f>
        <v>0</v>
      </c>
    </row>
    <row r="305" spans="1:9" ht="12.75">
      <c r="A305" s="255"/>
      <c r="B305" s="255"/>
      <c r="C305" s="511"/>
      <c r="D305" s="255"/>
      <c r="E305" s="255"/>
      <c r="F305" s="255"/>
      <c r="G305" s="255"/>
      <c r="H305" s="255"/>
      <c r="I305" s="249">
        <f>SUM(F305:H305)</f>
        <v>0</v>
      </c>
    </row>
    <row r="306" spans="1:9" ht="12.75">
      <c r="A306" s="255"/>
      <c r="B306" s="255"/>
      <c r="C306" s="511"/>
      <c r="D306" s="255"/>
      <c r="E306" s="255"/>
      <c r="F306" s="255"/>
      <c r="G306" s="255"/>
      <c r="H306" s="255"/>
      <c r="I306" s="249">
        <f>SUM(F306:H306)</f>
        <v>0</v>
      </c>
    </row>
    <row r="307" spans="1:9" ht="12.75">
      <c r="A307" s="510" t="s">
        <v>311</v>
      </c>
      <c r="B307" s="510"/>
      <c r="C307" s="541"/>
      <c r="D307" s="510"/>
      <c r="E307" s="510"/>
      <c r="F307" s="262">
        <f>SUM(F304:F306)</f>
        <v>0</v>
      </c>
      <c r="G307" s="262">
        <f>SUM(G304:G306)</f>
        <v>0</v>
      </c>
      <c r="H307" s="262">
        <f>SUM(H304:H306)</f>
        <v>0</v>
      </c>
      <c r="I307" s="262">
        <f>SUM(F307:H307)</f>
        <v>0</v>
      </c>
    </row>
    <row r="308" spans="1:10" ht="12.75">
      <c r="A308" s="251" t="s">
        <v>583</v>
      </c>
      <c r="B308" s="255"/>
      <c r="C308" s="511"/>
      <c r="D308" s="255"/>
      <c r="E308" s="255"/>
      <c r="F308" s="249">
        <f>F307+F303</f>
        <v>0</v>
      </c>
      <c r="G308" s="249">
        <f>G307+G303</f>
        <v>0</v>
      </c>
      <c r="H308" s="249">
        <f>H307+H303</f>
        <v>0</v>
      </c>
      <c r="I308" s="249">
        <f>SUM(F308:H308)</f>
        <v>0</v>
      </c>
      <c r="J308" s="195"/>
    </row>
    <row r="309" spans="1:9" ht="12.75">
      <c r="A309" s="528"/>
      <c r="B309" s="269"/>
      <c r="C309" s="515"/>
      <c r="D309" s="269"/>
      <c r="E309" s="269"/>
      <c r="F309" s="289"/>
      <c r="G309" s="289"/>
      <c r="H309" s="289"/>
      <c r="I309" s="289"/>
    </row>
    <row r="310" spans="1:9" ht="12.75">
      <c r="A310" s="528"/>
      <c r="B310" s="269"/>
      <c r="C310" s="515"/>
      <c r="D310" s="269"/>
      <c r="E310" s="269"/>
      <c r="F310" s="289"/>
      <c r="G310" s="289"/>
      <c r="H310" s="289"/>
      <c r="I310" s="289"/>
    </row>
    <row r="311" spans="1:9" ht="12.75">
      <c r="A311" s="764" t="s">
        <v>566</v>
      </c>
      <c r="B311" s="764"/>
      <c r="C311" s="764"/>
      <c r="D311" s="764"/>
      <c r="E311" s="764"/>
      <c r="F311" s="764"/>
      <c r="G311" s="764"/>
      <c r="H311" s="764"/>
      <c r="I311" s="764"/>
    </row>
    <row r="312" spans="1:9" ht="12.75">
      <c r="A312" s="518" t="s">
        <v>849</v>
      </c>
      <c r="B312" s="519"/>
      <c r="C312" s="519"/>
      <c r="D312" s="519"/>
      <c r="E312" s="519"/>
      <c r="F312" s="519"/>
      <c r="G312" s="519"/>
      <c r="H312" s="519"/>
      <c r="I312" s="520"/>
    </row>
    <row r="313" spans="1:9" ht="12.75">
      <c r="A313" s="16" t="s">
        <v>567</v>
      </c>
      <c r="B313" s="521" t="s">
        <v>568</v>
      </c>
      <c r="C313" s="522"/>
      <c r="D313" s="162"/>
      <c r="E313" s="162"/>
      <c r="F313" s="162"/>
      <c r="G313" s="17" t="s">
        <v>569</v>
      </c>
      <c r="H313" s="162"/>
      <c r="I313" s="523"/>
    </row>
    <row r="314" spans="1:9" ht="12.75">
      <c r="A314" s="16" t="s">
        <v>570</v>
      </c>
      <c r="B314" s="527" t="s">
        <v>605</v>
      </c>
      <c r="C314" s="517"/>
      <c r="D314" s="162"/>
      <c r="E314" s="162"/>
      <c r="F314" s="162"/>
      <c r="G314" s="505" t="s">
        <v>853</v>
      </c>
      <c r="H314" s="765"/>
      <c r="I314" s="765"/>
    </row>
    <row r="315" spans="1:9" ht="12.75">
      <c r="A315" s="525" t="s">
        <v>573</v>
      </c>
      <c r="B315" s="525" t="s">
        <v>574</v>
      </c>
      <c r="C315" s="526" t="s">
        <v>575</v>
      </c>
      <c r="D315" s="525" t="s">
        <v>576</v>
      </c>
      <c r="E315" s="525" t="s">
        <v>577</v>
      </c>
      <c r="F315" s="525" t="s">
        <v>578</v>
      </c>
      <c r="G315" s="525" t="s">
        <v>579</v>
      </c>
      <c r="H315" s="525" t="s">
        <v>580</v>
      </c>
      <c r="I315" s="525" t="s">
        <v>377</v>
      </c>
    </row>
    <row r="316" spans="1:9" ht="12.75">
      <c r="A316" s="507" t="s">
        <v>581</v>
      </c>
      <c r="B316" s="525"/>
      <c r="C316" s="531"/>
      <c r="D316" s="406"/>
      <c r="E316" s="406"/>
      <c r="F316" s="508">
        <v>0</v>
      </c>
      <c r="G316" s="508">
        <v>120620000</v>
      </c>
      <c r="H316" s="508">
        <v>0</v>
      </c>
      <c r="I316" s="249">
        <f>SUM(F316:H316)</f>
        <v>120620000</v>
      </c>
    </row>
    <row r="317" spans="1:9" ht="12.75">
      <c r="A317" s="510" t="s">
        <v>582</v>
      </c>
      <c r="B317" s="255"/>
      <c r="C317" s="511"/>
      <c r="D317" s="255"/>
      <c r="E317" s="255"/>
      <c r="F317" s="512">
        <v>0</v>
      </c>
      <c r="G317" s="512">
        <v>18819373.66</v>
      </c>
      <c r="H317" s="512">
        <v>0</v>
      </c>
      <c r="I317" s="262">
        <f>SUM(F317:H317)</f>
        <v>18819373.66</v>
      </c>
    </row>
    <row r="318" spans="1:9" ht="12.75">
      <c r="A318" s="510"/>
      <c r="B318" s="255"/>
      <c r="C318" s="511"/>
      <c r="D318" s="255"/>
      <c r="E318" s="255"/>
      <c r="F318" s="368">
        <v>0</v>
      </c>
      <c r="G318" s="368">
        <v>15289732.6</v>
      </c>
      <c r="H318" s="368">
        <v>0</v>
      </c>
      <c r="I318" s="249">
        <f>SUM(F318:H318)</f>
        <v>15289732.6</v>
      </c>
    </row>
    <row r="319" spans="1:9" ht="12.75">
      <c r="A319" s="510"/>
      <c r="B319" s="255"/>
      <c r="C319" s="511"/>
      <c r="D319" s="255"/>
      <c r="E319" s="255"/>
      <c r="F319" s="255"/>
      <c r="G319" s="255"/>
      <c r="H319" s="255"/>
      <c r="I319" s="249">
        <f>SUM(F319:H319)</f>
        <v>0</v>
      </c>
    </row>
    <row r="320" spans="1:9" ht="12.75">
      <c r="A320" s="255"/>
      <c r="B320" s="255"/>
      <c r="C320" s="511"/>
      <c r="D320" s="255"/>
      <c r="E320" s="255"/>
      <c r="F320" s="255"/>
      <c r="G320" s="255"/>
      <c r="H320" s="255"/>
      <c r="I320" s="249">
        <f>SUM(F320:H320)</f>
        <v>0</v>
      </c>
    </row>
    <row r="321" spans="1:9" ht="12.75">
      <c r="A321" s="510" t="s">
        <v>311</v>
      </c>
      <c r="B321" s="510"/>
      <c r="C321" s="541"/>
      <c r="D321" s="510"/>
      <c r="E321" s="510"/>
      <c r="F321" s="262">
        <f>SUM(F318:F320)</f>
        <v>0</v>
      </c>
      <c r="G321" s="262">
        <f>SUM(G318:G320)</f>
        <v>15289732.6</v>
      </c>
      <c r="H321" s="262">
        <f>SUM(H318:H320)</f>
        <v>0</v>
      </c>
      <c r="I321" s="262">
        <f>SUM(F321:H321)</f>
        <v>15289732.6</v>
      </c>
    </row>
    <row r="322" spans="1:10" ht="12.75">
      <c r="A322" s="251" t="s">
        <v>583</v>
      </c>
      <c r="B322" s="255"/>
      <c r="C322" s="511"/>
      <c r="D322" s="255"/>
      <c r="E322" s="255"/>
      <c r="F322" s="249">
        <f>F321+F317</f>
        <v>0</v>
      </c>
      <c r="G322" s="249">
        <f>G321+G317</f>
        <v>34109106.26</v>
      </c>
      <c r="H322" s="249">
        <f>H321+H317</f>
        <v>0</v>
      </c>
      <c r="I322" s="249">
        <f>SUM(F322:H322)</f>
        <v>34109106.26</v>
      </c>
      <c r="J322" s="537"/>
    </row>
    <row r="323" spans="1:10" ht="12.75">
      <c r="A323" s="528"/>
      <c r="B323" s="269"/>
      <c r="C323" s="515"/>
      <c r="D323" s="269"/>
      <c r="E323" s="269"/>
      <c r="F323" s="289"/>
      <c r="G323" s="289"/>
      <c r="H323" s="289"/>
      <c r="I323" s="289"/>
      <c r="J323" s="537"/>
    </row>
    <row r="324" spans="1:9" ht="12.75">
      <c r="A324" s="528"/>
      <c r="B324" s="269"/>
      <c r="C324" s="515"/>
      <c r="D324" s="269"/>
      <c r="E324" s="269"/>
      <c r="F324" s="269"/>
      <c r="G324" s="269"/>
      <c r="H324" s="269"/>
      <c r="I324" s="269"/>
    </row>
    <row r="325" spans="1:9" ht="12.75">
      <c r="A325" s="764" t="s">
        <v>566</v>
      </c>
      <c r="B325" s="764"/>
      <c r="C325" s="764"/>
      <c r="D325" s="764"/>
      <c r="E325" s="764"/>
      <c r="F325" s="764"/>
      <c r="G325" s="764"/>
      <c r="H325" s="764"/>
      <c r="I325" s="764"/>
    </row>
    <row r="326" spans="1:9" ht="12.75">
      <c r="A326" s="518" t="s">
        <v>849</v>
      </c>
      <c r="B326" s="519"/>
      <c r="C326" s="519"/>
      <c r="D326" s="519"/>
      <c r="E326" s="519"/>
      <c r="F326" s="519"/>
      <c r="G326" s="519"/>
      <c r="H326" s="519"/>
      <c r="I326" s="520"/>
    </row>
    <row r="327" spans="1:14" ht="12.75">
      <c r="A327" s="16" t="s">
        <v>567</v>
      </c>
      <c r="B327" s="542" t="s">
        <v>606</v>
      </c>
      <c r="C327" s="522"/>
      <c r="D327" s="162"/>
      <c r="E327" s="162"/>
      <c r="G327" s="543" t="s">
        <v>607</v>
      </c>
      <c r="H327" s="162"/>
      <c r="I327" s="523"/>
      <c r="K327" s="17"/>
      <c r="L327" s="17"/>
      <c r="M327" s="17"/>
      <c r="N327" s="17"/>
    </row>
    <row r="328" spans="1:14" ht="12.75">
      <c r="A328" s="16" t="s">
        <v>570</v>
      </c>
      <c r="B328" s="527" t="s">
        <v>608</v>
      </c>
      <c r="C328" s="517"/>
      <c r="D328" s="162"/>
      <c r="E328" s="162"/>
      <c r="G328" s="543" t="s">
        <v>853</v>
      </c>
      <c r="H328" s="765"/>
      <c r="I328" s="765"/>
      <c r="K328" s="17"/>
      <c r="L328" s="17"/>
      <c r="M328" s="17"/>
      <c r="N328" s="17"/>
    </row>
    <row r="329" spans="1:14" ht="12.75">
      <c r="A329" s="525" t="s">
        <v>573</v>
      </c>
      <c r="B329" s="525" t="s">
        <v>574</v>
      </c>
      <c r="C329" s="526" t="s">
        <v>575</v>
      </c>
      <c r="D329" s="525" t="s">
        <v>576</v>
      </c>
      <c r="E329" s="525" t="s">
        <v>577</v>
      </c>
      <c r="F329" s="525" t="s">
        <v>578</v>
      </c>
      <c r="G329" s="525" t="s">
        <v>579</v>
      </c>
      <c r="H329" s="525" t="s">
        <v>580</v>
      </c>
      <c r="I329" s="525" t="s">
        <v>377</v>
      </c>
      <c r="K329" s="17"/>
      <c r="L329" s="17"/>
      <c r="M329" s="17"/>
      <c r="N329" s="17"/>
    </row>
    <row r="330" spans="1:14" ht="12.75">
      <c r="A330" s="507" t="s">
        <v>581</v>
      </c>
      <c r="B330" s="525"/>
      <c r="C330" s="531"/>
      <c r="D330" s="406"/>
      <c r="E330" s="406"/>
      <c r="F330" s="406">
        <v>0</v>
      </c>
      <c r="G330" s="406">
        <v>0</v>
      </c>
      <c r="H330" s="406">
        <v>0</v>
      </c>
      <c r="I330" s="249">
        <f>SUM(F330:H330)</f>
        <v>0</v>
      </c>
      <c r="K330" s="17"/>
      <c r="L330" s="17"/>
      <c r="M330" s="17"/>
      <c r="N330" s="17"/>
    </row>
    <row r="331" spans="1:14" ht="12.75">
      <c r="A331" s="510" t="s">
        <v>582</v>
      </c>
      <c r="B331" s="255"/>
      <c r="C331" s="511"/>
      <c r="D331" s="255"/>
      <c r="E331" s="255"/>
      <c r="F331" s="251">
        <v>0</v>
      </c>
      <c r="G331" s="251">
        <v>0</v>
      </c>
      <c r="H331" s="251">
        <v>0</v>
      </c>
      <c r="I331" s="249">
        <f>SUM(F331:H331)</f>
        <v>0</v>
      </c>
      <c r="K331" s="17"/>
      <c r="L331" s="17"/>
      <c r="M331" s="17"/>
      <c r="N331" s="17"/>
    </row>
    <row r="332" spans="1:14" ht="12.75">
      <c r="A332" s="255"/>
      <c r="B332" s="255"/>
      <c r="C332" s="511"/>
      <c r="D332" s="255"/>
      <c r="E332" s="255"/>
      <c r="F332" s="255">
        <v>0</v>
      </c>
      <c r="G332" s="255">
        <v>0</v>
      </c>
      <c r="H332" s="255">
        <v>0</v>
      </c>
      <c r="I332" s="249">
        <f>SUM(F332:H332)</f>
        <v>0</v>
      </c>
      <c r="K332" s="17"/>
      <c r="L332" s="17"/>
      <c r="M332" s="17"/>
      <c r="N332" s="17"/>
    </row>
    <row r="333" spans="1:14" ht="12.75">
      <c r="A333" s="255"/>
      <c r="B333" s="255"/>
      <c r="C333" s="511"/>
      <c r="D333" s="255"/>
      <c r="E333" s="255"/>
      <c r="F333" s="255"/>
      <c r="G333" s="255"/>
      <c r="H333" s="255"/>
      <c r="I333" s="249">
        <f>SUM(F333:H333)</f>
        <v>0</v>
      </c>
      <c r="K333" s="17"/>
      <c r="L333" s="17"/>
      <c r="M333" s="17"/>
      <c r="N333" s="17"/>
    </row>
    <row r="334" spans="1:9" ht="12.75">
      <c r="A334" s="255"/>
      <c r="B334" s="255"/>
      <c r="C334" s="511"/>
      <c r="D334" s="255"/>
      <c r="E334" s="255"/>
      <c r="F334" s="255"/>
      <c r="G334" s="255"/>
      <c r="H334" s="255"/>
      <c r="I334" s="249">
        <f>SUM(F334:H334)</f>
        <v>0</v>
      </c>
    </row>
    <row r="335" spans="1:9" ht="12.75">
      <c r="A335" s="251" t="s">
        <v>311</v>
      </c>
      <c r="B335" s="255"/>
      <c r="C335" s="511"/>
      <c r="D335" s="255"/>
      <c r="E335" s="255"/>
      <c r="F335" s="544">
        <f>SUM(F332:F334)</f>
        <v>0</v>
      </c>
      <c r="G335" s="544">
        <f>SUM(G332:G334)</f>
        <v>0</v>
      </c>
      <c r="H335" s="544">
        <f>SUM(H332:H334)</f>
        <v>0</v>
      </c>
      <c r="I335" s="249">
        <f>SUM(F335:H335)</f>
        <v>0</v>
      </c>
    </row>
    <row r="336" spans="1:9" ht="12.75">
      <c r="A336" s="251" t="s">
        <v>583</v>
      </c>
      <c r="B336" s="255"/>
      <c r="C336" s="511"/>
      <c r="D336" s="255"/>
      <c r="E336" s="255"/>
      <c r="F336" s="249">
        <f>F335+F331</f>
        <v>0</v>
      </c>
      <c r="G336" s="249">
        <f>G335+G331</f>
        <v>0</v>
      </c>
      <c r="H336" s="249">
        <f>H335+H331</f>
        <v>0</v>
      </c>
      <c r="I336" s="249">
        <f>SUM(F336:H336)</f>
        <v>0</v>
      </c>
    </row>
    <row r="337" spans="1:9" ht="12.75">
      <c r="A337" s="528"/>
      <c r="B337" s="269"/>
      <c r="C337" s="515"/>
      <c r="D337" s="269"/>
      <c r="E337" s="269"/>
      <c r="F337" s="289"/>
      <c r="G337" s="289"/>
      <c r="H337" s="289"/>
      <c r="I337" s="289"/>
    </row>
    <row r="338" spans="1:9" ht="12.75">
      <c r="A338" s="528"/>
      <c r="B338" s="269"/>
      <c r="C338" s="515"/>
      <c r="D338" s="269"/>
      <c r="E338" s="269"/>
      <c r="F338" s="289"/>
      <c r="G338" s="289"/>
      <c r="H338" s="289"/>
      <c r="I338" s="289"/>
    </row>
    <row r="339" spans="1:9" ht="12.75">
      <c r="A339" s="764" t="s">
        <v>566</v>
      </c>
      <c r="B339" s="764"/>
      <c r="C339" s="764"/>
      <c r="D339" s="764"/>
      <c r="E339" s="764"/>
      <c r="F339" s="764"/>
      <c r="G339" s="764"/>
      <c r="H339" s="764"/>
      <c r="I339" s="764"/>
    </row>
    <row r="340" spans="1:9" ht="12.75">
      <c r="A340" s="518" t="s">
        <v>849</v>
      </c>
      <c r="B340" s="519"/>
      <c r="C340" s="519"/>
      <c r="D340" s="519"/>
      <c r="E340" s="519"/>
      <c r="F340" s="519"/>
      <c r="G340" s="519"/>
      <c r="H340" s="519"/>
      <c r="I340" s="520"/>
    </row>
    <row r="341" spans="1:9" ht="12.75">
      <c r="A341" s="16" t="s">
        <v>567</v>
      </c>
      <c r="B341" s="542" t="s">
        <v>606</v>
      </c>
      <c r="C341" s="522"/>
      <c r="D341" s="162"/>
      <c r="E341" s="162"/>
      <c r="F341" s="543"/>
      <c r="G341" s="543" t="s">
        <v>607</v>
      </c>
      <c r="H341" s="162"/>
      <c r="I341" s="523"/>
    </row>
    <row r="342" spans="1:9" ht="12.75">
      <c r="A342" s="16" t="s">
        <v>570</v>
      </c>
      <c r="B342" s="527" t="s">
        <v>604</v>
      </c>
      <c r="C342" s="517"/>
      <c r="D342" s="162"/>
      <c r="E342" s="162"/>
      <c r="F342" s="543"/>
      <c r="G342" s="543" t="s">
        <v>853</v>
      </c>
      <c r="H342" s="765"/>
      <c r="I342" s="765"/>
    </row>
    <row r="343" spans="1:9" ht="12.75">
      <c r="A343" s="525" t="s">
        <v>573</v>
      </c>
      <c r="B343" s="525" t="s">
        <v>574</v>
      </c>
      <c r="C343" s="526" t="s">
        <v>575</v>
      </c>
      <c r="D343" s="525" t="s">
        <v>576</v>
      </c>
      <c r="E343" s="525" t="s">
        <v>577</v>
      </c>
      <c r="F343" s="525" t="s">
        <v>578</v>
      </c>
      <c r="G343" s="525" t="s">
        <v>579</v>
      </c>
      <c r="H343" s="525" t="s">
        <v>580</v>
      </c>
      <c r="I343" s="525" t="s">
        <v>377</v>
      </c>
    </row>
    <row r="344" spans="1:9" ht="12.75">
      <c r="A344" s="507" t="s">
        <v>581</v>
      </c>
      <c r="B344" s="525"/>
      <c r="C344" s="531"/>
      <c r="D344" s="406"/>
      <c r="E344" s="406"/>
      <c r="F344" s="406">
        <v>0</v>
      </c>
      <c r="G344" s="406">
        <v>0</v>
      </c>
      <c r="H344" s="406">
        <v>0</v>
      </c>
      <c r="I344" s="249">
        <f>SUM(F344:H344)</f>
        <v>0</v>
      </c>
    </row>
    <row r="345" spans="1:9" ht="12.75">
      <c r="A345" s="510" t="s">
        <v>582</v>
      </c>
      <c r="B345" s="255"/>
      <c r="C345" s="511"/>
      <c r="D345" s="255"/>
      <c r="E345" s="255"/>
      <c r="F345" s="251">
        <v>0</v>
      </c>
      <c r="G345" s="251">
        <v>0</v>
      </c>
      <c r="H345" s="251">
        <v>0</v>
      </c>
      <c r="I345" s="249">
        <f>SUM(F345:H345)</f>
        <v>0</v>
      </c>
    </row>
    <row r="346" spans="1:9" ht="12.75">
      <c r="A346" s="255"/>
      <c r="B346" s="255"/>
      <c r="C346" s="511"/>
      <c r="D346" s="255"/>
      <c r="E346" s="255"/>
      <c r="F346" s="255">
        <v>0</v>
      </c>
      <c r="G346" s="255">
        <v>0</v>
      </c>
      <c r="H346" s="255">
        <v>0</v>
      </c>
      <c r="I346" s="257">
        <f>SUM(F346:H346)</f>
        <v>0</v>
      </c>
    </row>
    <row r="347" spans="1:9" ht="12.75">
      <c r="A347" s="255"/>
      <c r="B347" s="255"/>
      <c r="C347" s="511"/>
      <c r="D347" s="255"/>
      <c r="E347" s="255"/>
      <c r="F347" s="255"/>
      <c r="G347" s="255"/>
      <c r="H347" s="255"/>
      <c r="I347" s="257">
        <f>SUM(F347:H347)</f>
        <v>0</v>
      </c>
    </row>
    <row r="348" spans="1:9" ht="12.75">
      <c r="A348" s="255"/>
      <c r="B348" s="255"/>
      <c r="C348" s="511"/>
      <c r="D348" s="255"/>
      <c r="E348" s="255"/>
      <c r="F348" s="255"/>
      <c r="G348" s="255"/>
      <c r="H348" s="255"/>
      <c r="I348" s="257">
        <f>SUM(F348:H348)</f>
        <v>0</v>
      </c>
    </row>
    <row r="349" spans="1:9" ht="12.75">
      <c r="A349" s="251" t="s">
        <v>311</v>
      </c>
      <c r="B349" s="255"/>
      <c r="C349" s="511"/>
      <c r="D349" s="255"/>
      <c r="E349" s="255"/>
      <c r="F349" s="544">
        <f>SUM(F346:F348)</f>
        <v>0</v>
      </c>
      <c r="G349" s="544">
        <f>SUM(G346:G348)</f>
        <v>0</v>
      </c>
      <c r="H349" s="544">
        <f>SUM(H346:H348)</f>
        <v>0</v>
      </c>
      <c r="I349" s="257">
        <f>SUM(F349:H349)</f>
        <v>0</v>
      </c>
    </row>
    <row r="350" spans="1:9" ht="12.75">
      <c r="A350" s="251" t="s">
        <v>583</v>
      </c>
      <c r="B350" s="255"/>
      <c r="C350" s="511"/>
      <c r="D350" s="255"/>
      <c r="E350" s="255"/>
      <c r="F350" s="249">
        <f>F349+F345</f>
        <v>0</v>
      </c>
      <c r="G350" s="249">
        <f>G349+G345</f>
        <v>0</v>
      </c>
      <c r="H350" s="249">
        <f>H349+H345</f>
        <v>0</v>
      </c>
      <c r="I350" s="249">
        <f>SUM(F350:H350)</f>
        <v>0</v>
      </c>
    </row>
    <row r="351" spans="1:9" ht="12.75">
      <c r="A351" s="528"/>
      <c r="B351" s="269"/>
      <c r="C351" s="515"/>
      <c r="D351" s="269"/>
      <c r="E351" s="269"/>
      <c r="F351" s="289"/>
      <c r="G351" s="289"/>
      <c r="H351" s="289"/>
      <c r="I351" s="289"/>
    </row>
    <row r="352" spans="1:9" ht="12.75">
      <c r="A352" s="528"/>
      <c r="B352" s="269"/>
      <c r="C352" s="515"/>
      <c r="D352" s="269"/>
      <c r="E352" s="269"/>
      <c r="F352" s="289"/>
      <c r="G352" s="289"/>
      <c r="H352" s="289"/>
      <c r="I352" s="289"/>
    </row>
    <row r="353" spans="1:9" ht="12.75">
      <c r="A353" s="764" t="s">
        <v>566</v>
      </c>
      <c r="B353" s="764"/>
      <c r="C353" s="764"/>
      <c r="D353" s="764"/>
      <c r="E353" s="764"/>
      <c r="F353" s="764"/>
      <c r="G353" s="764"/>
      <c r="H353" s="764"/>
      <c r="I353" s="764"/>
    </row>
    <row r="354" spans="1:9" ht="12.75">
      <c r="A354" s="518" t="s">
        <v>849</v>
      </c>
      <c r="B354" s="519"/>
      <c r="C354" s="519"/>
      <c r="D354" s="519"/>
      <c r="E354" s="519"/>
      <c r="F354" s="519"/>
      <c r="G354" s="519"/>
      <c r="H354" s="519"/>
      <c r="I354" s="520"/>
    </row>
    <row r="355" spans="1:9" ht="12.75">
      <c r="A355" s="16" t="s">
        <v>567</v>
      </c>
      <c r="B355" s="542" t="s">
        <v>606</v>
      </c>
      <c r="C355" s="522"/>
      <c r="D355" s="162"/>
      <c r="E355" s="162"/>
      <c r="F355" s="543"/>
      <c r="G355" s="543" t="s">
        <v>607</v>
      </c>
      <c r="H355" s="162"/>
      <c r="I355" s="523"/>
    </row>
    <row r="356" spans="1:9" ht="12.75">
      <c r="A356" s="16" t="s">
        <v>570</v>
      </c>
      <c r="B356" s="527" t="s">
        <v>605</v>
      </c>
      <c r="C356" s="517"/>
      <c r="D356" s="162"/>
      <c r="E356" s="162"/>
      <c r="F356" s="543"/>
      <c r="G356" s="543" t="s">
        <v>853</v>
      </c>
      <c r="H356" s="765"/>
      <c r="I356" s="765"/>
    </row>
    <row r="357" spans="1:9" ht="12.75">
      <c r="A357" s="525" t="s">
        <v>573</v>
      </c>
      <c r="B357" s="525" t="s">
        <v>574</v>
      </c>
      <c r="C357" s="526" t="s">
        <v>575</v>
      </c>
      <c r="D357" s="525" t="s">
        <v>576</v>
      </c>
      <c r="E357" s="525" t="s">
        <v>577</v>
      </c>
      <c r="F357" s="525" t="s">
        <v>578</v>
      </c>
      <c r="G357" s="525" t="s">
        <v>579</v>
      </c>
      <c r="H357" s="525" t="s">
        <v>580</v>
      </c>
      <c r="I357" s="525" t="s">
        <v>377</v>
      </c>
    </row>
    <row r="358" spans="1:9" ht="12.75">
      <c r="A358" s="507" t="s">
        <v>581</v>
      </c>
      <c r="B358" s="525"/>
      <c r="C358" s="531"/>
      <c r="D358" s="406"/>
      <c r="E358" s="406"/>
      <c r="F358" s="406">
        <v>0</v>
      </c>
      <c r="G358" s="406">
        <v>145284019.49</v>
      </c>
      <c r="H358" s="406">
        <v>0</v>
      </c>
      <c r="I358" s="249">
        <f>SUM(F358:H358)</f>
        <v>145284019.49</v>
      </c>
    </row>
    <row r="359" spans="1:9" ht="12.75">
      <c r="A359" s="510" t="s">
        <v>582</v>
      </c>
      <c r="B359" s="255"/>
      <c r="C359" s="511"/>
      <c r="D359" s="255"/>
      <c r="E359" s="255"/>
      <c r="F359" s="251">
        <v>0</v>
      </c>
      <c r="G359" s="251">
        <v>2493767.26</v>
      </c>
      <c r="H359" s="251">
        <v>0</v>
      </c>
      <c r="I359" s="249">
        <f>SUM(F359:H359)</f>
        <v>2493767.26</v>
      </c>
    </row>
    <row r="360" spans="1:9" ht="12.75">
      <c r="A360" s="255"/>
      <c r="B360" s="255"/>
      <c r="C360" s="511"/>
      <c r="D360" s="255"/>
      <c r="E360" s="255"/>
      <c r="F360" s="255">
        <v>0</v>
      </c>
      <c r="G360" s="255">
        <v>10779132.44</v>
      </c>
      <c r="H360" s="255">
        <v>0</v>
      </c>
      <c r="I360" s="249">
        <f>SUM(F360:H360)</f>
        <v>10779132.44</v>
      </c>
    </row>
    <row r="361" spans="1:9" ht="12.75">
      <c r="A361" s="255"/>
      <c r="B361" s="255"/>
      <c r="C361" s="511"/>
      <c r="D361" s="255"/>
      <c r="E361" s="255"/>
      <c r="F361" s="255"/>
      <c r="G361" s="255"/>
      <c r="H361" s="255"/>
      <c r="I361" s="249">
        <f>SUM(F361:H361)</f>
        <v>0</v>
      </c>
    </row>
    <row r="362" spans="1:9" ht="12.75">
      <c r="A362" s="255"/>
      <c r="B362" s="255"/>
      <c r="C362" s="511"/>
      <c r="D362" s="255"/>
      <c r="E362" s="255"/>
      <c r="F362" s="255"/>
      <c r="G362" s="255"/>
      <c r="H362" s="255"/>
      <c r="I362" s="249">
        <f>SUM(F362:H362)</f>
        <v>0</v>
      </c>
    </row>
    <row r="363" spans="1:9" ht="12.75">
      <c r="A363" s="251" t="s">
        <v>311</v>
      </c>
      <c r="B363" s="255"/>
      <c r="C363" s="511"/>
      <c r="D363" s="255"/>
      <c r="E363" s="255"/>
      <c r="F363" s="544">
        <f>SUM(F360:F362)</f>
        <v>0</v>
      </c>
      <c r="G363" s="544">
        <f>SUM(G360:G362)</f>
        <v>10779132.44</v>
      </c>
      <c r="H363" s="544">
        <f>SUM(H360:H362)</f>
        <v>0</v>
      </c>
      <c r="I363" s="249">
        <f>SUM(F363:H363)</f>
        <v>10779132.44</v>
      </c>
    </row>
    <row r="364" spans="1:9" ht="12.75">
      <c r="A364" s="251" t="s">
        <v>583</v>
      </c>
      <c r="B364" s="255"/>
      <c r="C364" s="511"/>
      <c r="D364" s="255"/>
      <c r="E364" s="255"/>
      <c r="F364" s="249">
        <f>F363+F359</f>
        <v>0</v>
      </c>
      <c r="G364" s="249">
        <f>G363+G359</f>
        <v>13272899.7</v>
      </c>
      <c r="H364" s="249">
        <f>H363+H359</f>
        <v>0</v>
      </c>
      <c r="I364" s="249">
        <f>SUM(F364:H364)</f>
        <v>13272899.7</v>
      </c>
    </row>
    <row r="365" spans="1:9" ht="12.75">
      <c r="A365" s="528"/>
      <c r="B365" s="269"/>
      <c r="C365" s="515"/>
      <c r="D365" s="269"/>
      <c r="E365" s="269"/>
      <c r="F365" s="289"/>
      <c r="G365" s="289"/>
      <c r="H365" s="289"/>
      <c r="I365" s="289"/>
    </row>
    <row r="366" spans="1:10" ht="12.75">
      <c r="A366" s="528"/>
      <c r="B366" s="269"/>
      <c r="C366" s="515"/>
      <c r="D366" s="269"/>
      <c r="E366" s="269"/>
      <c r="F366" s="289"/>
      <c r="G366" s="289"/>
      <c r="H366" s="289"/>
      <c r="I366" s="289"/>
      <c r="J366" s="17"/>
    </row>
    <row r="367" spans="1:9" ht="12.75">
      <c r="A367" s="764" t="s">
        <v>566</v>
      </c>
      <c r="B367" s="764"/>
      <c r="C367" s="764"/>
      <c r="D367" s="764"/>
      <c r="E367" s="764"/>
      <c r="F367" s="764"/>
      <c r="G367" s="764"/>
      <c r="H367" s="764"/>
      <c r="I367" s="764"/>
    </row>
    <row r="368" spans="1:9" ht="12.75">
      <c r="A368" s="518" t="s">
        <v>849</v>
      </c>
      <c r="B368" s="519"/>
      <c r="C368" s="519"/>
      <c r="D368" s="519"/>
      <c r="E368" s="519"/>
      <c r="F368" s="519"/>
      <c r="G368" s="519"/>
      <c r="H368" s="519"/>
      <c r="I368" s="520"/>
    </row>
    <row r="369" spans="1:9" ht="12.75">
      <c r="A369" s="16" t="s">
        <v>567</v>
      </c>
      <c r="B369" s="542" t="s">
        <v>606</v>
      </c>
      <c r="C369" s="522"/>
      <c r="D369" s="162"/>
      <c r="E369" s="162"/>
      <c r="G369" s="543" t="s">
        <v>609</v>
      </c>
      <c r="H369" s="162"/>
      <c r="I369" s="523"/>
    </row>
    <row r="370" spans="1:9" ht="12.75">
      <c r="A370" s="16" t="s">
        <v>570</v>
      </c>
      <c r="B370" s="527" t="s">
        <v>610</v>
      </c>
      <c r="C370" s="517"/>
      <c r="D370" s="162"/>
      <c r="E370" s="162"/>
      <c r="G370" s="543" t="s">
        <v>853</v>
      </c>
      <c r="H370" s="765"/>
      <c r="I370" s="765"/>
    </row>
    <row r="371" spans="1:9" ht="12.75">
      <c r="A371" s="525" t="s">
        <v>573</v>
      </c>
      <c r="B371" s="525" t="s">
        <v>574</v>
      </c>
      <c r="C371" s="526" t="s">
        <v>575</v>
      </c>
      <c r="D371" s="525" t="s">
        <v>576</v>
      </c>
      <c r="E371" s="525" t="s">
        <v>577</v>
      </c>
      <c r="F371" s="525" t="s">
        <v>578</v>
      </c>
      <c r="G371" s="525" t="s">
        <v>579</v>
      </c>
      <c r="H371" s="525" t="s">
        <v>580</v>
      </c>
      <c r="I371" s="525" t="s">
        <v>377</v>
      </c>
    </row>
    <row r="372" spans="1:9" ht="12.75">
      <c r="A372" s="507" t="s">
        <v>581</v>
      </c>
      <c r="B372" s="525"/>
      <c r="C372" s="531"/>
      <c r="D372" s="406"/>
      <c r="E372" s="406"/>
      <c r="F372" s="406">
        <v>243048667</v>
      </c>
      <c r="G372" s="406">
        <v>181124720</v>
      </c>
      <c r="H372" s="406">
        <v>2940000</v>
      </c>
      <c r="I372" s="249">
        <f>SUM(F372:H372)</f>
        <v>427113387</v>
      </c>
    </row>
    <row r="373" spans="1:9" ht="12.75">
      <c r="A373" s="510" t="s">
        <v>582</v>
      </c>
      <c r="B373" s="255"/>
      <c r="C373" s="511"/>
      <c r="D373" s="255"/>
      <c r="E373" s="255"/>
      <c r="F373" s="251">
        <v>41129885.69</v>
      </c>
      <c r="G373" s="251">
        <v>28543508.95</v>
      </c>
      <c r="H373" s="251">
        <v>0</v>
      </c>
      <c r="I373" s="249">
        <f>SUM(F373:H373)</f>
        <v>69673394.64</v>
      </c>
    </row>
    <row r="374" spans="1:9" ht="12.75">
      <c r="A374" s="255"/>
      <c r="B374" s="255"/>
      <c r="C374" s="511"/>
      <c r="D374" s="255"/>
      <c r="E374" s="255"/>
      <c r="F374" s="255">
        <v>45581702.79</v>
      </c>
      <c r="G374" s="255">
        <v>42580649.21</v>
      </c>
      <c r="H374" s="255">
        <v>0</v>
      </c>
      <c r="I374" s="249">
        <f>SUM(F374:H374)</f>
        <v>88162352</v>
      </c>
    </row>
    <row r="375" spans="1:9" ht="12.75">
      <c r="A375" s="255"/>
      <c r="B375" s="255"/>
      <c r="C375" s="511"/>
      <c r="D375" s="255"/>
      <c r="E375" s="255"/>
      <c r="F375" s="255"/>
      <c r="G375" s="255"/>
      <c r="H375" s="255"/>
      <c r="I375" s="249">
        <f>SUM(F375:H375)</f>
        <v>0</v>
      </c>
    </row>
    <row r="376" spans="1:9" ht="12.75">
      <c r="A376" s="255"/>
      <c r="B376" s="255"/>
      <c r="C376" s="511"/>
      <c r="D376" s="255"/>
      <c r="E376" s="255"/>
      <c r="F376" s="255"/>
      <c r="G376" s="255"/>
      <c r="H376" s="255"/>
      <c r="I376" s="249">
        <f>SUM(F376:H376)</f>
        <v>0</v>
      </c>
    </row>
    <row r="377" spans="1:9" ht="12.75">
      <c r="A377" s="251" t="s">
        <v>311</v>
      </c>
      <c r="B377" s="255"/>
      <c r="C377" s="511"/>
      <c r="D377" s="255"/>
      <c r="E377" s="255"/>
      <c r="F377" s="544">
        <f>SUM(F374:F376)</f>
        <v>45581702.79</v>
      </c>
      <c r="G377" s="544">
        <f>SUM(G374:G376)</f>
        <v>42580649.21</v>
      </c>
      <c r="H377" s="544">
        <f>SUM(H374:H376)</f>
        <v>0</v>
      </c>
      <c r="I377" s="262">
        <f>SUM(F377:H377)</f>
        <v>88162352</v>
      </c>
    </row>
    <row r="378" spans="1:9" ht="12.75">
      <c r="A378" s="251" t="s">
        <v>583</v>
      </c>
      <c r="B378" s="255"/>
      <c r="C378" s="511"/>
      <c r="D378" s="255"/>
      <c r="E378" s="255"/>
      <c r="F378" s="249">
        <f>F373+F377</f>
        <v>86711588.47999999</v>
      </c>
      <c r="G378" s="249">
        <f>G373+G377</f>
        <v>71124158.16</v>
      </c>
      <c r="H378" s="249">
        <f>H373+H377</f>
        <v>0</v>
      </c>
      <c r="I378" s="249">
        <f>SUM(F378:H378)</f>
        <v>157835746.64</v>
      </c>
    </row>
    <row r="379" spans="1:9" ht="12.75">
      <c r="A379" s="289"/>
      <c r="B379" s="269"/>
      <c r="C379" s="515"/>
      <c r="D379" s="269"/>
      <c r="E379" s="269"/>
      <c r="F379" s="289"/>
      <c r="G379" s="289"/>
      <c r="H379" s="289"/>
      <c r="I379" s="289"/>
    </row>
    <row r="380" spans="1:9" ht="12.75">
      <c r="A380" s="289"/>
      <c r="B380" s="269"/>
      <c r="C380" s="515"/>
      <c r="D380" s="269"/>
      <c r="E380" s="269"/>
      <c r="F380" s="289"/>
      <c r="G380" s="289"/>
      <c r="H380" s="289"/>
      <c r="I380" s="289"/>
    </row>
    <row r="381" spans="1:9" ht="12.75">
      <c r="A381" s="764" t="s">
        <v>566</v>
      </c>
      <c r="B381" s="764"/>
      <c r="C381" s="764"/>
      <c r="D381" s="764"/>
      <c r="E381" s="764"/>
      <c r="F381" s="764"/>
      <c r="G381" s="764"/>
      <c r="H381" s="764"/>
      <c r="I381" s="764"/>
    </row>
    <row r="382" spans="1:9" ht="12.75">
      <c r="A382" s="518" t="s">
        <v>849</v>
      </c>
      <c r="B382" s="519"/>
      <c r="C382" s="519"/>
      <c r="D382" s="519"/>
      <c r="E382" s="519"/>
      <c r="F382" s="519"/>
      <c r="G382" s="519"/>
      <c r="H382" s="519"/>
      <c r="I382" s="520"/>
    </row>
    <row r="383" spans="1:9" ht="12.75">
      <c r="A383" s="16" t="s">
        <v>567</v>
      </c>
      <c r="B383" s="542" t="s">
        <v>606</v>
      </c>
      <c r="C383" s="522"/>
      <c r="D383" s="162"/>
      <c r="E383" s="162"/>
      <c r="F383" s="162"/>
      <c r="G383" s="543" t="s">
        <v>609</v>
      </c>
      <c r="H383" s="162"/>
      <c r="I383" s="523"/>
    </row>
    <row r="384" spans="1:9" ht="12.75">
      <c r="A384" s="16" t="s">
        <v>570</v>
      </c>
      <c r="B384" s="545" t="s">
        <v>611</v>
      </c>
      <c r="C384" s="517"/>
      <c r="D384" s="162"/>
      <c r="E384" s="162"/>
      <c r="F384" s="162"/>
      <c r="G384" s="543" t="s">
        <v>853</v>
      </c>
      <c r="H384" s="765"/>
      <c r="I384" s="765"/>
    </row>
    <row r="385" spans="1:9" ht="12.75">
      <c r="A385" s="525" t="s">
        <v>573</v>
      </c>
      <c r="B385" s="525" t="s">
        <v>574</v>
      </c>
      <c r="C385" s="526" t="s">
        <v>575</v>
      </c>
      <c r="D385" s="525" t="s">
        <v>576</v>
      </c>
      <c r="E385" s="525" t="s">
        <v>577</v>
      </c>
      <c r="F385" s="525" t="s">
        <v>578</v>
      </c>
      <c r="G385" s="525" t="s">
        <v>579</v>
      </c>
      <c r="H385" s="525" t="s">
        <v>580</v>
      </c>
      <c r="I385" s="525" t="s">
        <v>377</v>
      </c>
    </row>
    <row r="386" spans="1:9" ht="12.75">
      <c r="A386" s="507" t="s">
        <v>581</v>
      </c>
      <c r="B386" s="525"/>
      <c r="C386" s="531"/>
      <c r="D386" s="406"/>
      <c r="E386" s="406"/>
      <c r="F386" s="406">
        <v>0</v>
      </c>
      <c r="G386" s="406">
        <v>64675000</v>
      </c>
      <c r="H386" s="406">
        <v>0</v>
      </c>
      <c r="I386" s="249">
        <f>SUM(F386:H386)</f>
        <v>64675000</v>
      </c>
    </row>
    <row r="387" spans="1:9" ht="12.75">
      <c r="A387" s="510" t="s">
        <v>582</v>
      </c>
      <c r="B387" s="255"/>
      <c r="C387" s="511"/>
      <c r="D387" s="255"/>
      <c r="E387" s="255"/>
      <c r="F387" s="251">
        <v>0</v>
      </c>
      <c r="G387" s="251">
        <v>24512064.19</v>
      </c>
      <c r="H387" s="251">
        <v>0</v>
      </c>
      <c r="I387" s="249">
        <f>SUM(F387:H387)</f>
        <v>24512064.19</v>
      </c>
    </row>
    <row r="388" spans="1:9" ht="12.75">
      <c r="A388" s="255"/>
      <c r="B388" s="255"/>
      <c r="C388" s="511"/>
      <c r="D388" s="255"/>
      <c r="E388" s="255"/>
      <c r="F388" s="255">
        <v>0</v>
      </c>
      <c r="G388" s="255">
        <v>22237901.41</v>
      </c>
      <c r="H388" s="255">
        <v>0</v>
      </c>
      <c r="I388" s="249">
        <f>SUM(F388:H388)</f>
        <v>22237901.41</v>
      </c>
    </row>
    <row r="389" spans="1:9" ht="12.75">
      <c r="A389" s="255"/>
      <c r="B389" s="255"/>
      <c r="C389" s="511"/>
      <c r="D389" s="255"/>
      <c r="E389" s="255"/>
      <c r="F389" s="255"/>
      <c r="G389" s="255"/>
      <c r="H389" s="255"/>
      <c r="I389" s="249">
        <f>SUM(F389:H389)</f>
        <v>0</v>
      </c>
    </row>
    <row r="390" spans="1:9" ht="12.75">
      <c r="A390" s="255"/>
      <c r="B390" s="255"/>
      <c r="C390" s="511"/>
      <c r="D390" s="255"/>
      <c r="E390" s="255"/>
      <c r="F390" s="255"/>
      <c r="G390" s="255"/>
      <c r="H390" s="255"/>
      <c r="I390" s="249">
        <f>SUM(F390:H390)</f>
        <v>0</v>
      </c>
    </row>
    <row r="391" spans="1:9" ht="12.75">
      <c r="A391" s="251" t="s">
        <v>311</v>
      </c>
      <c r="B391" s="255"/>
      <c r="C391" s="511"/>
      <c r="D391" s="255"/>
      <c r="E391" s="255"/>
      <c r="F391" s="544">
        <f>SUM(F388:F390)</f>
        <v>0</v>
      </c>
      <c r="G391" s="544">
        <f>SUM(G388:G390)</f>
        <v>22237901.41</v>
      </c>
      <c r="H391" s="544">
        <f>SUM(H388:H390)</f>
        <v>0</v>
      </c>
      <c r="I391" s="249">
        <f>SUM(F391:H391)</f>
        <v>22237901.41</v>
      </c>
    </row>
    <row r="392" spans="1:9" ht="12.75">
      <c r="A392" s="251" t="s">
        <v>583</v>
      </c>
      <c r="B392" s="255"/>
      <c r="C392" s="511"/>
      <c r="D392" s="255"/>
      <c r="E392" s="255"/>
      <c r="F392" s="249">
        <f>F391+F387</f>
        <v>0</v>
      </c>
      <c r="G392" s="249">
        <f>G391+G387</f>
        <v>46749965.6</v>
      </c>
      <c r="H392" s="249">
        <f>H391+H387</f>
        <v>0</v>
      </c>
      <c r="I392" s="249">
        <f>SUM(F392:H392)</f>
        <v>46749965.6</v>
      </c>
    </row>
    <row r="393" spans="1:9" ht="12.75">
      <c r="A393" s="289"/>
      <c r="B393" s="269"/>
      <c r="C393" s="515"/>
      <c r="D393" s="269"/>
      <c r="E393" s="269"/>
      <c r="F393" s="289"/>
      <c r="G393" s="289"/>
      <c r="H393" s="289"/>
      <c r="I393" s="289"/>
    </row>
    <row r="394" spans="1:9" ht="12.75">
      <c r="A394" s="289"/>
      <c r="B394" s="269"/>
      <c r="C394" s="515"/>
      <c r="D394" s="269"/>
      <c r="E394" s="269"/>
      <c r="F394" s="289"/>
      <c r="G394" s="289"/>
      <c r="H394" s="289"/>
      <c r="I394" s="289"/>
    </row>
    <row r="395" spans="1:9" ht="12.75">
      <c r="A395" s="764" t="s">
        <v>566</v>
      </c>
      <c r="B395" s="764"/>
      <c r="C395" s="764"/>
      <c r="D395" s="764"/>
      <c r="E395" s="764"/>
      <c r="F395" s="764"/>
      <c r="G395" s="764"/>
      <c r="H395" s="764"/>
      <c r="I395" s="764"/>
    </row>
    <row r="396" spans="1:9" ht="12.75">
      <c r="A396" s="518" t="s">
        <v>849</v>
      </c>
      <c r="B396" s="519"/>
      <c r="C396" s="519"/>
      <c r="D396" s="519"/>
      <c r="E396" s="519"/>
      <c r="F396" s="519"/>
      <c r="G396" s="519"/>
      <c r="H396" s="519"/>
      <c r="I396" s="520"/>
    </row>
    <row r="397" spans="1:9" ht="12.75">
      <c r="A397" s="16" t="s">
        <v>567</v>
      </c>
      <c r="B397" s="542" t="s">
        <v>606</v>
      </c>
      <c r="C397" s="522"/>
      <c r="E397" s="162"/>
      <c r="F397" s="162"/>
      <c r="G397" s="543" t="s">
        <v>609</v>
      </c>
      <c r="H397" s="162"/>
      <c r="I397" s="523"/>
    </row>
    <row r="398" spans="1:9" ht="12.75">
      <c r="A398" s="16" t="s">
        <v>570</v>
      </c>
      <c r="B398" s="269" t="s">
        <v>612</v>
      </c>
      <c r="C398" s="517"/>
      <c r="D398" s="162"/>
      <c r="E398" s="162"/>
      <c r="F398" s="162"/>
      <c r="G398" s="543" t="s">
        <v>853</v>
      </c>
      <c r="H398" s="765"/>
      <c r="I398" s="765"/>
    </row>
    <row r="399" spans="1:9" ht="12.75">
      <c r="A399" s="525" t="s">
        <v>573</v>
      </c>
      <c r="B399" s="525" t="s">
        <v>574</v>
      </c>
      <c r="C399" s="526" t="s">
        <v>575</v>
      </c>
      <c r="D399" s="525" t="s">
        <v>576</v>
      </c>
      <c r="E399" s="525" t="s">
        <v>577</v>
      </c>
      <c r="F399" s="525" t="s">
        <v>578</v>
      </c>
      <c r="G399" s="525" t="s">
        <v>579</v>
      </c>
      <c r="H399" s="525" t="s">
        <v>580</v>
      </c>
      <c r="I399" s="525" t="s">
        <v>377</v>
      </c>
    </row>
    <row r="400" spans="1:9" ht="12.75">
      <c r="A400" s="507" t="s">
        <v>581</v>
      </c>
      <c r="B400" s="525"/>
      <c r="C400" s="531"/>
      <c r="D400" s="406"/>
      <c r="E400" s="406"/>
      <c r="F400" s="406">
        <v>0</v>
      </c>
      <c r="G400" s="406">
        <v>0</v>
      </c>
      <c r="H400" s="406">
        <v>0</v>
      </c>
      <c r="I400" s="249">
        <f>SUM(F400:H400)</f>
        <v>0</v>
      </c>
    </row>
    <row r="401" spans="1:9" ht="12.75">
      <c r="A401" s="510" t="s">
        <v>582</v>
      </c>
      <c r="B401" s="255"/>
      <c r="C401" s="511"/>
      <c r="D401" s="255"/>
      <c r="E401" s="255"/>
      <c r="F401" s="251">
        <v>0</v>
      </c>
      <c r="G401" s="251">
        <v>0</v>
      </c>
      <c r="H401" s="251">
        <v>0</v>
      </c>
      <c r="I401" s="249">
        <f>SUM(F401:H401)</f>
        <v>0</v>
      </c>
    </row>
    <row r="402" spans="1:9" ht="12.75">
      <c r="A402" s="255"/>
      <c r="B402" s="255"/>
      <c r="C402" s="511"/>
      <c r="D402" s="255"/>
      <c r="E402" s="255"/>
      <c r="F402" s="255">
        <v>0</v>
      </c>
      <c r="G402" s="255">
        <v>0</v>
      </c>
      <c r="H402" s="255">
        <v>0</v>
      </c>
      <c r="I402" s="249">
        <f>SUM(F402:H402)</f>
        <v>0</v>
      </c>
    </row>
    <row r="403" spans="1:9" ht="12.75">
      <c r="A403" s="255"/>
      <c r="B403" s="255"/>
      <c r="C403" s="511"/>
      <c r="D403" s="255"/>
      <c r="E403" s="255"/>
      <c r="F403" s="255"/>
      <c r="G403" s="255"/>
      <c r="H403" s="255"/>
      <c r="I403" s="249">
        <f>SUM(F403:H403)</f>
        <v>0</v>
      </c>
    </row>
    <row r="404" spans="1:9" ht="12.75">
      <c r="A404" s="255"/>
      <c r="B404" s="255"/>
      <c r="C404" s="511"/>
      <c r="D404" s="255"/>
      <c r="E404" s="255"/>
      <c r="F404" s="255"/>
      <c r="G404" s="255"/>
      <c r="H404" s="255"/>
      <c r="I404" s="249">
        <f>SUM(F404:H404)</f>
        <v>0</v>
      </c>
    </row>
    <row r="405" spans="1:9" ht="12.75">
      <c r="A405" s="251" t="s">
        <v>311</v>
      </c>
      <c r="B405" s="255"/>
      <c r="C405" s="511"/>
      <c r="D405" s="255"/>
      <c r="E405" s="255"/>
      <c r="F405" s="544">
        <f>SUM(F402:F404)</f>
        <v>0</v>
      </c>
      <c r="G405" s="544">
        <f>SUM(G402:G404)</f>
        <v>0</v>
      </c>
      <c r="H405" s="544">
        <f>SUM(H402:H404)</f>
        <v>0</v>
      </c>
      <c r="I405" s="249">
        <f>SUM(F405:H405)</f>
        <v>0</v>
      </c>
    </row>
    <row r="406" spans="1:9" ht="12.75">
      <c r="A406" s="251" t="s">
        <v>583</v>
      </c>
      <c r="B406" s="255"/>
      <c r="C406" s="511"/>
      <c r="D406" s="255"/>
      <c r="E406" s="255"/>
      <c r="F406" s="249">
        <f>F405+F401</f>
        <v>0</v>
      </c>
      <c r="G406" s="249">
        <f>G405+G401</f>
        <v>0</v>
      </c>
      <c r="H406" s="249">
        <f>H405+H401</f>
        <v>0</v>
      </c>
      <c r="I406" s="249">
        <f>SUM(F406:H406)</f>
        <v>0</v>
      </c>
    </row>
    <row r="407" spans="1:9" ht="12.75">
      <c r="A407" s="289"/>
      <c r="B407" s="269"/>
      <c r="C407" s="515"/>
      <c r="D407" s="269"/>
      <c r="E407" s="269"/>
      <c r="F407" s="289"/>
      <c r="G407" s="289"/>
      <c r="H407" s="289"/>
      <c r="I407" s="289"/>
    </row>
    <row r="408" spans="1:9" ht="12.75">
      <c r="A408" s="289"/>
      <c r="B408" s="269"/>
      <c r="C408" s="515"/>
      <c r="D408" s="269"/>
      <c r="E408" s="269"/>
      <c r="F408" s="289"/>
      <c r="G408" s="289"/>
      <c r="H408" s="289"/>
      <c r="I408" s="289"/>
    </row>
    <row r="409" spans="1:9" ht="12.75">
      <c r="A409" s="764" t="s">
        <v>566</v>
      </c>
      <c r="B409" s="764"/>
      <c r="C409" s="764"/>
      <c r="D409" s="764"/>
      <c r="E409" s="764"/>
      <c r="F409" s="764"/>
      <c r="G409" s="764"/>
      <c r="H409" s="764"/>
      <c r="I409" s="764"/>
    </row>
    <row r="410" spans="1:9" ht="12.75">
      <c r="A410" s="518" t="s">
        <v>849</v>
      </c>
      <c r="B410" s="519"/>
      <c r="C410" s="519"/>
      <c r="D410" s="519"/>
      <c r="E410" s="519"/>
      <c r="F410" s="519"/>
      <c r="G410" s="519"/>
      <c r="H410" s="519"/>
      <c r="I410" s="520"/>
    </row>
    <row r="411" spans="1:9" ht="12.75">
      <c r="A411" s="16" t="s">
        <v>567</v>
      </c>
      <c r="B411" s="542" t="s">
        <v>606</v>
      </c>
      <c r="C411" s="522"/>
      <c r="D411" s="162"/>
      <c r="E411" s="162"/>
      <c r="G411" s="543" t="s">
        <v>613</v>
      </c>
      <c r="H411" s="162"/>
      <c r="I411" s="523"/>
    </row>
    <row r="412" spans="1:9" ht="12.75">
      <c r="A412" s="16" t="s">
        <v>570</v>
      </c>
      <c r="B412" s="527" t="s">
        <v>614</v>
      </c>
      <c r="C412" s="517"/>
      <c r="D412" s="162"/>
      <c r="E412" s="162"/>
      <c r="G412" s="543" t="s">
        <v>853</v>
      </c>
      <c r="H412" s="765"/>
      <c r="I412" s="765"/>
    </row>
    <row r="413" spans="1:9" ht="12.75">
      <c r="A413" s="525" t="s">
        <v>573</v>
      </c>
      <c r="B413" s="525" t="s">
        <v>574</v>
      </c>
      <c r="C413" s="526" t="s">
        <v>575</v>
      </c>
      <c r="D413" s="525" t="s">
        <v>576</v>
      </c>
      <c r="E413" s="525" t="s">
        <v>577</v>
      </c>
      <c r="F413" s="525" t="s">
        <v>578</v>
      </c>
      <c r="G413" s="525" t="s">
        <v>579</v>
      </c>
      <c r="H413" s="525" t="s">
        <v>580</v>
      </c>
      <c r="I413" s="525" t="s">
        <v>377</v>
      </c>
    </row>
    <row r="414" spans="1:9" ht="12.75">
      <c r="A414" s="507" t="s">
        <v>581</v>
      </c>
      <c r="B414" s="525"/>
      <c r="C414" s="531"/>
      <c r="D414" s="406"/>
      <c r="E414" s="406"/>
      <c r="F414" s="406">
        <v>0</v>
      </c>
      <c r="G414" s="406">
        <v>0</v>
      </c>
      <c r="H414" s="406">
        <v>0</v>
      </c>
      <c r="I414" s="249">
        <f>SUM(F414:H414)</f>
        <v>0</v>
      </c>
    </row>
    <row r="415" spans="1:9" ht="12.75">
      <c r="A415" s="510" t="s">
        <v>582</v>
      </c>
      <c r="B415" s="255"/>
      <c r="C415" s="511"/>
      <c r="D415" s="255"/>
      <c r="E415" s="255"/>
      <c r="F415" s="251">
        <v>0</v>
      </c>
      <c r="G415" s="251">
        <v>0</v>
      </c>
      <c r="H415" s="251">
        <v>0</v>
      </c>
      <c r="I415" s="249">
        <f>SUM(F415:H415)</f>
        <v>0</v>
      </c>
    </row>
    <row r="416" spans="1:9" ht="12.75">
      <c r="A416" s="255"/>
      <c r="B416" s="255"/>
      <c r="C416" s="511"/>
      <c r="D416" s="255"/>
      <c r="E416" s="255"/>
      <c r="F416" s="255">
        <v>0</v>
      </c>
      <c r="G416" s="255">
        <v>0</v>
      </c>
      <c r="H416" s="255">
        <v>0</v>
      </c>
      <c r="I416" s="249">
        <f>SUM(F416:H416)</f>
        <v>0</v>
      </c>
    </row>
    <row r="417" spans="1:9" ht="12.75">
      <c r="A417" s="255"/>
      <c r="B417" s="255"/>
      <c r="C417" s="511"/>
      <c r="D417" s="255"/>
      <c r="E417" s="255"/>
      <c r="F417" s="255"/>
      <c r="G417" s="255"/>
      <c r="H417" s="255"/>
      <c r="I417" s="249">
        <f>SUM(F417:H417)</f>
        <v>0</v>
      </c>
    </row>
    <row r="418" spans="1:9" ht="12.75">
      <c r="A418" s="255"/>
      <c r="B418" s="255"/>
      <c r="C418" s="511"/>
      <c r="D418" s="255"/>
      <c r="E418" s="255"/>
      <c r="F418" s="255"/>
      <c r="G418" s="255"/>
      <c r="H418" s="255"/>
      <c r="I418" s="249">
        <f>SUM(F418:H418)</f>
        <v>0</v>
      </c>
    </row>
    <row r="419" spans="1:9" ht="12.75">
      <c r="A419" s="251" t="s">
        <v>311</v>
      </c>
      <c r="B419" s="255"/>
      <c r="C419" s="511"/>
      <c r="D419" s="255"/>
      <c r="E419" s="255"/>
      <c r="F419" s="544">
        <f>SUM(F416:F418)</f>
        <v>0</v>
      </c>
      <c r="G419" s="544">
        <f>SUM(G416:G418)</f>
        <v>0</v>
      </c>
      <c r="H419" s="544">
        <f>SUM(H416:H418)</f>
        <v>0</v>
      </c>
      <c r="I419" s="249">
        <f>SUM(F419:H419)</f>
        <v>0</v>
      </c>
    </row>
    <row r="420" spans="1:9" ht="12.75">
      <c r="A420" s="251" t="s">
        <v>583</v>
      </c>
      <c r="B420" s="255"/>
      <c r="C420" s="511"/>
      <c r="D420" s="255"/>
      <c r="E420" s="255"/>
      <c r="F420" s="249">
        <f>F419+F415</f>
        <v>0</v>
      </c>
      <c r="G420" s="249">
        <f>G419+G415</f>
        <v>0</v>
      </c>
      <c r="H420" s="249">
        <f>H419+H415</f>
        <v>0</v>
      </c>
      <c r="I420" s="249">
        <f>SUM(F420:H420)</f>
        <v>0</v>
      </c>
    </row>
    <row r="421" spans="1:9" ht="12.75">
      <c r="A421" s="289"/>
      <c r="B421" s="269"/>
      <c r="C421" s="515"/>
      <c r="D421" s="269"/>
      <c r="E421" s="269"/>
      <c r="F421" s="289"/>
      <c r="G421" s="289"/>
      <c r="H421" s="289"/>
      <c r="I421" s="289"/>
    </row>
    <row r="422" spans="1:9" ht="12.75">
      <c r="A422" s="289"/>
      <c r="B422" s="269"/>
      <c r="C422" s="515"/>
      <c r="D422" s="269"/>
      <c r="E422" s="269"/>
      <c r="F422" s="289"/>
      <c r="G422" s="289"/>
      <c r="H422" s="289"/>
      <c r="I422" s="289"/>
    </row>
    <row r="423" spans="1:9" ht="12.75">
      <c r="A423" s="764" t="s">
        <v>566</v>
      </c>
      <c r="B423" s="764"/>
      <c r="C423" s="764"/>
      <c r="D423" s="764"/>
      <c r="E423" s="764"/>
      <c r="F423" s="764"/>
      <c r="G423" s="764"/>
      <c r="H423" s="764"/>
      <c r="I423" s="764"/>
    </row>
    <row r="424" spans="1:9" ht="12.75">
      <c r="A424" s="518" t="s">
        <v>849</v>
      </c>
      <c r="B424" s="519"/>
      <c r="C424" s="519"/>
      <c r="D424" s="519"/>
      <c r="E424" s="519"/>
      <c r="F424" s="519"/>
      <c r="G424" s="519"/>
      <c r="H424" s="519"/>
      <c r="I424" s="520"/>
    </row>
    <row r="425" spans="1:9" ht="12.75">
      <c r="A425" s="16" t="s">
        <v>567</v>
      </c>
      <c r="B425" s="542" t="s">
        <v>606</v>
      </c>
      <c r="C425" s="522"/>
      <c r="D425" s="162"/>
      <c r="E425" s="162"/>
      <c r="G425" s="543" t="s">
        <v>613</v>
      </c>
      <c r="H425" s="162"/>
      <c r="I425" s="523"/>
    </row>
    <row r="426" spans="1:9" ht="12.75">
      <c r="A426" s="16" t="s">
        <v>570</v>
      </c>
      <c r="B426" s="546" t="s">
        <v>612</v>
      </c>
      <c r="C426" s="69"/>
      <c r="D426" s="162"/>
      <c r="E426" s="162"/>
      <c r="G426" s="543" t="s">
        <v>853</v>
      </c>
      <c r="H426" s="765"/>
      <c r="I426" s="765"/>
    </row>
    <row r="427" spans="1:9" ht="12.75">
      <c r="A427" s="525" t="s">
        <v>573</v>
      </c>
      <c r="B427" s="525" t="s">
        <v>574</v>
      </c>
      <c r="C427" s="526" t="s">
        <v>575</v>
      </c>
      <c r="D427" s="525" t="s">
        <v>576</v>
      </c>
      <c r="E427" s="525" t="s">
        <v>577</v>
      </c>
      <c r="F427" s="525" t="s">
        <v>578</v>
      </c>
      <c r="G427" s="525" t="s">
        <v>579</v>
      </c>
      <c r="H427" s="525" t="s">
        <v>580</v>
      </c>
      <c r="I427" s="525" t="s">
        <v>377</v>
      </c>
    </row>
    <row r="428" spans="1:9" ht="12.75">
      <c r="A428" s="507" t="s">
        <v>581</v>
      </c>
      <c r="B428" s="525"/>
      <c r="C428" s="531"/>
      <c r="D428" s="406"/>
      <c r="E428" s="406"/>
      <c r="F428" s="406">
        <v>0</v>
      </c>
      <c r="G428" s="406">
        <v>0</v>
      </c>
      <c r="H428" s="406">
        <v>0</v>
      </c>
      <c r="I428" s="249">
        <f>SUM(F428:H428)</f>
        <v>0</v>
      </c>
    </row>
    <row r="429" spans="1:9" ht="12.75">
      <c r="A429" s="510" t="s">
        <v>582</v>
      </c>
      <c r="B429" s="255"/>
      <c r="C429" s="511"/>
      <c r="D429" s="255"/>
      <c r="E429" s="255"/>
      <c r="F429" s="251">
        <v>0</v>
      </c>
      <c r="G429" s="251">
        <v>0</v>
      </c>
      <c r="H429" s="251">
        <v>0</v>
      </c>
      <c r="I429" s="249">
        <f>SUM(F429:H429)</f>
        <v>0</v>
      </c>
    </row>
    <row r="430" spans="1:9" ht="12.75">
      <c r="A430" s="255"/>
      <c r="B430" s="255"/>
      <c r="C430" s="511"/>
      <c r="D430" s="255"/>
      <c r="E430" s="255"/>
      <c r="F430" s="255">
        <v>0</v>
      </c>
      <c r="G430" s="255">
        <v>0</v>
      </c>
      <c r="H430" s="255">
        <v>0</v>
      </c>
      <c r="I430" s="249">
        <f>SUM(F430:H430)</f>
        <v>0</v>
      </c>
    </row>
    <row r="431" spans="1:9" ht="12.75">
      <c r="A431" s="255"/>
      <c r="B431" s="255"/>
      <c r="C431" s="511"/>
      <c r="D431" s="255"/>
      <c r="E431" s="255"/>
      <c r="F431" s="255"/>
      <c r="G431" s="255"/>
      <c r="H431" s="255"/>
      <c r="I431" s="249">
        <f>SUM(F431:H431)</f>
        <v>0</v>
      </c>
    </row>
    <row r="432" spans="1:9" ht="12.75">
      <c r="A432" s="255"/>
      <c r="B432" s="255"/>
      <c r="C432" s="511"/>
      <c r="D432" s="255"/>
      <c r="E432" s="255"/>
      <c r="F432" s="255"/>
      <c r="G432" s="255"/>
      <c r="H432" s="255"/>
      <c r="I432" s="249">
        <f>SUM(F432:H432)</f>
        <v>0</v>
      </c>
    </row>
    <row r="433" spans="1:9" ht="12.75">
      <c r="A433" s="251" t="s">
        <v>311</v>
      </c>
      <c r="B433" s="255"/>
      <c r="C433" s="511"/>
      <c r="D433" s="255"/>
      <c r="E433" s="255"/>
      <c r="F433" s="544">
        <f>SUM(F430:F432)</f>
        <v>0</v>
      </c>
      <c r="G433" s="544">
        <f>SUM(G430:G432)</f>
        <v>0</v>
      </c>
      <c r="H433" s="544">
        <f>SUM(H430:H432)</f>
        <v>0</v>
      </c>
      <c r="I433" s="249">
        <f>SUM(F433:H433)</f>
        <v>0</v>
      </c>
    </row>
    <row r="434" spans="1:9" ht="12.75">
      <c r="A434" s="251" t="s">
        <v>583</v>
      </c>
      <c r="B434" s="255"/>
      <c r="C434" s="511"/>
      <c r="D434" s="255"/>
      <c r="E434" s="255"/>
      <c r="F434" s="249">
        <f>F433+F429</f>
        <v>0</v>
      </c>
      <c r="G434" s="249">
        <f>G433+G429</f>
        <v>0</v>
      </c>
      <c r="H434" s="249">
        <f>H433+H429</f>
        <v>0</v>
      </c>
      <c r="I434" s="249">
        <f>SUM(F434:H434)</f>
        <v>0</v>
      </c>
    </row>
    <row r="435" spans="1:9" ht="12.75">
      <c r="A435" s="289"/>
      <c r="B435" s="269"/>
      <c r="C435" s="515"/>
      <c r="D435" s="269"/>
      <c r="E435" s="269"/>
      <c r="F435" s="289"/>
      <c r="G435" s="289"/>
      <c r="H435" s="289"/>
      <c r="I435" s="269"/>
    </row>
    <row r="436" spans="1:9" ht="12.75">
      <c r="A436" s="289"/>
      <c r="B436" s="269"/>
      <c r="C436" s="515"/>
      <c r="D436" s="269"/>
      <c r="E436" s="269"/>
      <c r="F436" s="289"/>
      <c r="G436" s="289"/>
      <c r="H436" s="289"/>
      <c r="I436" s="289"/>
    </row>
    <row r="437" spans="1:9" ht="12.75">
      <c r="A437" s="764" t="s">
        <v>566</v>
      </c>
      <c r="B437" s="764"/>
      <c r="C437" s="764"/>
      <c r="D437" s="764"/>
      <c r="E437" s="764"/>
      <c r="F437" s="764"/>
      <c r="G437" s="764"/>
      <c r="H437" s="764"/>
      <c r="I437" s="764"/>
    </row>
    <row r="438" spans="1:9" ht="12.75">
      <c r="A438" s="529" t="s">
        <v>849</v>
      </c>
      <c r="B438" s="162"/>
      <c r="C438" s="517"/>
      <c r="D438" s="162"/>
      <c r="E438" s="162"/>
      <c r="F438" s="162"/>
      <c r="G438" s="162"/>
      <c r="H438" s="162"/>
      <c r="I438" s="523"/>
    </row>
    <row r="439" spans="1:9" ht="12.75">
      <c r="A439" s="16" t="s">
        <v>567</v>
      </c>
      <c r="B439" s="542" t="s">
        <v>606</v>
      </c>
      <c r="C439" s="522"/>
      <c r="D439" s="162"/>
      <c r="E439" s="162"/>
      <c r="F439" s="162"/>
      <c r="G439" s="162" t="s">
        <v>616</v>
      </c>
      <c r="H439" s="162"/>
      <c r="I439" s="523"/>
    </row>
    <row r="440" spans="1:9" ht="12.75">
      <c r="A440" s="16" t="s">
        <v>570</v>
      </c>
      <c r="B440" s="527" t="s">
        <v>617</v>
      </c>
      <c r="C440" s="517"/>
      <c r="D440" s="162"/>
      <c r="E440" s="162"/>
      <c r="F440" s="162"/>
      <c r="G440" s="543" t="s">
        <v>853</v>
      </c>
      <c r="H440" s="765"/>
      <c r="I440" s="765"/>
    </row>
    <row r="441" spans="1:9" ht="12.75">
      <c r="A441" s="525" t="s">
        <v>573</v>
      </c>
      <c r="B441" s="525" t="s">
        <v>574</v>
      </c>
      <c r="C441" s="526" t="s">
        <v>575</v>
      </c>
      <c r="D441" s="525" t="s">
        <v>576</v>
      </c>
      <c r="E441" s="525" t="s">
        <v>577</v>
      </c>
      <c r="F441" s="525" t="s">
        <v>578</v>
      </c>
      <c r="G441" s="525" t="s">
        <v>579</v>
      </c>
      <c r="H441" s="525" t="s">
        <v>580</v>
      </c>
      <c r="I441" s="525" t="s">
        <v>377</v>
      </c>
    </row>
    <row r="442" spans="1:9" ht="12.75">
      <c r="A442" s="507" t="s">
        <v>581</v>
      </c>
      <c r="B442" s="525"/>
      <c r="C442" s="531"/>
      <c r="D442" s="406"/>
      <c r="E442" s="406"/>
      <c r="F442" s="406">
        <v>6844976</v>
      </c>
      <c r="G442" s="406">
        <v>1692000</v>
      </c>
      <c r="H442" s="406">
        <v>150000</v>
      </c>
      <c r="I442" s="249">
        <f>SUM(F442:H442)</f>
        <v>8686976</v>
      </c>
    </row>
    <row r="443" spans="1:9" ht="12.75">
      <c r="A443" s="510" t="s">
        <v>582</v>
      </c>
      <c r="B443" s="255"/>
      <c r="C443" s="511"/>
      <c r="D443" s="255"/>
      <c r="E443" s="255"/>
      <c r="F443" s="251">
        <v>1575752.51</v>
      </c>
      <c r="G443" s="251">
        <v>143362.01</v>
      </c>
      <c r="H443" s="251">
        <v>0</v>
      </c>
      <c r="I443" s="249">
        <f>SUM(F443:H443)</f>
        <v>1719114.52</v>
      </c>
    </row>
    <row r="444" spans="1:9" ht="12.75">
      <c r="A444" s="255"/>
      <c r="B444" s="255"/>
      <c r="C444" s="511"/>
      <c r="D444" s="255"/>
      <c r="E444" s="255"/>
      <c r="F444" s="255">
        <v>1677298</v>
      </c>
      <c r="G444" s="255">
        <v>259450.22</v>
      </c>
      <c r="H444" s="255">
        <v>0</v>
      </c>
      <c r="I444" s="249">
        <f>SUM(F444:H444)</f>
        <v>1936748.22</v>
      </c>
    </row>
    <row r="445" spans="1:9" ht="12.75">
      <c r="A445" s="255"/>
      <c r="B445" s="255"/>
      <c r="C445" s="511"/>
      <c r="D445" s="255"/>
      <c r="E445" s="255"/>
      <c r="F445" s="255"/>
      <c r="G445" s="255"/>
      <c r="H445" s="255"/>
      <c r="I445" s="249">
        <f>SUM(F445:H445)</f>
        <v>0</v>
      </c>
    </row>
    <row r="446" spans="1:9" ht="12.75">
      <c r="A446" s="255"/>
      <c r="B446" s="255"/>
      <c r="C446" s="511"/>
      <c r="D446" s="255"/>
      <c r="E446" s="255"/>
      <c r="F446" s="255"/>
      <c r="G446" s="255"/>
      <c r="H446" s="255"/>
      <c r="I446" s="249">
        <f>SUM(F446:H446)</f>
        <v>0</v>
      </c>
    </row>
    <row r="447" spans="1:9" ht="12.75">
      <c r="A447" s="251" t="s">
        <v>311</v>
      </c>
      <c r="B447" s="255"/>
      <c r="C447" s="511"/>
      <c r="D447" s="255"/>
      <c r="E447" s="255"/>
      <c r="F447" s="544">
        <f>SUM(F444:F446)</f>
        <v>1677298</v>
      </c>
      <c r="G447" s="544">
        <f>SUM(G444:G446)</f>
        <v>259450.22</v>
      </c>
      <c r="H447" s="544">
        <f>SUM(H444:H446)</f>
        <v>0</v>
      </c>
      <c r="I447" s="262">
        <f>SUM(F447:H447)</f>
        <v>1936748.22</v>
      </c>
    </row>
    <row r="448" spans="1:9" ht="12.75">
      <c r="A448" s="251" t="s">
        <v>583</v>
      </c>
      <c r="B448" s="255"/>
      <c r="C448" s="511"/>
      <c r="D448" s="255"/>
      <c r="E448" s="255"/>
      <c r="F448" s="249">
        <f>F447+F443</f>
        <v>3253050.51</v>
      </c>
      <c r="G448" s="249">
        <f>G447+G443</f>
        <v>402812.23</v>
      </c>
      <c r="H448" s="249">
        <f>H447+H443</f>
        <v>0</v>
      </c>
      <c r="I448" s="249">
        <f>SUM(F448:H448)</f>
        <v>3655862.7399999998</v>
      </c>
    </row>
    <row r="449" spans="1:9" ht="12.75">
      <c r="A449" s="162"/>
      <c r="B449" s="162"/>
      <c r="C449" s="517"/>
      <c r="D449" s="162"/>
      <c r="E449" s="162"/>
      <c r="F449" s="162"/>
      <c r="G449" s="162"/>
      <c r="H449" s="162"/>
      <c r="I449" s="269"/>
    </row>
    <row r="450" spans="1:9" ht="12.75">
      <c r="A450" s="162"/>
      <c r="B450" s="162"/>
      <c r="C450" s="517"/>
      <c r="D450" s="162"/>
      <c r="E450" s="162"/>
      <c r="F450" s="162"/>
      <c r="G450" s="162"/>
      <c r="H450" s="162"/>
      <c r="I450" s="269"/>
    </row>
    <row r="451" spans="1:9" ht="12.75">
      <c r="A451" s="764" t="s">
        <v>566</v>
      </c>
      <c r="B451" s="764"/>
      <c r="C451" s="764"/>
      <c r="D451" s="764"/>
      <c r="E451" s="764"/>
      <c r="F451" s="764"/>
      <c r="G451" s="764"/>
      <c r="H451" s="764"/>
      <c r="I451" s="764"/>
    </row>
    <row r="452" spans="1:9" ht="12.75">
      <c r="A452" s="529" t="s">
        <v>849</v>
      </c>
      <c r="B452" s="162"/>
      <c r="C452" s="517"/>
      <c r="D452" s="162"/>
      <c r="E452" s="162"/>
      <c r="F452" s="162"/>
      <c r="G452" s="162"/>
      <c r="H452" s="162"/>
      <c r="I452" s="523"/>
    </row>
    <row r="453" spans="1:9" ht="12.75">
      <c r="A453" s="16" t="s">
        <v>567</v>
      </c>
      <c r="B453" s="542" t="s">
        <v>606</v>
      </c>
      <c r="C453" s="522"/>
      <c r="D453" s="162"/>
      <c r="E453" s="162"/>
      <c r="F453" s="162"/>
      <c r="G453" s="162" t="s">
        <v>616</v>
      </c>
      <c r="H453" s="162"/>
      <c r="I453" s="523"/>
    </row>
    <row r="454" spans="1:9" ht="12.75">
      <c r="A454" s="16" t="s">
        <v>570</v>
      </c>
      <c r="B454" s="12" t="s">
        <v>618</v>
      </c>
      <c r="C454" s="128"/>
      <c r="D454" s="162"/>
      <c r="E454" s="162"/>
      <c r="F454" s="162"/>
      <c r="G454" s="543" t="s">
        <v>853</v>
      </c>
      <c r="H454" s="765"/>
      <c r="I454" s="765"/>
    </row>
    <row r="455" spans="1:9" ht="12.75">
      <c r="A455" s="525" t="s">
        <v>573</v>
      </c>
      <c r="B455" s="525" t="s">
        <v>574</v>
      </c>
      <c r="C455" s="526" t="s">
        <v>575</v>
      </c>
      <c r="D455" s="525" t="s">
        <v>576</v>
      </c>
      <c r="E455" s="525" t="s">
        <v>577</v>
      </c>
      <c r="F455" s="525" t="s">
        <v>578</v>
      </c>
      <c r="G455" s="525" t="s">
        <v>579</v>
      </c>
      <c r="H455" s="525" t="s">
        <v>580</v>
      </c>
      <c r="I455" s="525" t="s">
        <v>377</v>
      </c>
    </row>
    <row r="456" spans="1:9" ht="12.75">
      <c r="A456" s="507" t="s">
        <v>581</v>
      </c>
      <c r="B456" s="525"/>
      <c r="C456" s="531"/>
      <c r="D456" s="406"/>
      <c r="E456" s="406"/>
      <c r="F456" s="406">
        <v>6136302</v>
      </c>
      <c r="G456" s="406">
        <v>23648000</v>
      </c>
      <c r="H456" s="406">
        <v>0</v>
      </c>
      <c r="I456" s="249">
        <f>SUM(F456:H456)</f>
        <v>29784302</v>
      </c>
    </row>
    <row r="457" spans="1:9" ht="12.75">
      <c r="A457" s="510" t="s">
        <v>582</v>
      </c>
      <c r="B457" s="255"/>
      <c r="C457" s="511"/>
      <c r="D457" s="255"/>
      <c r="E457" s="255"/>
      <c r="F457" s="251">
        <v>2055168.73</v>
      </c>
      <c r="G457" s="251">
        <v>2931526.94</v>
      </c>
      <c r="H457" s="251">
        <v>0</v>
      </c>
      <c r="I457" s="249">
        <f>SUM(F457:H457)</f>
        <v>4986695.67</v>
      </c>
    </row>
    <row r="458" spans="1:9" ht="12.75">
      <c r="A458" s="255"/>
      <c r="B458" s="255"/>
      <c r="C458" s="511"/>
      <c r="D458" s="255"/>
      <c r="E458" s="255"/>
      <c r="F458" s="255">
        <v>1421207.55</v>
      </c>
      <c r="G458" s="255">
        <v>8259053.37</v>
      </c>
      <c r="H458" s="255">
        <v>0</v>
      </c>
      <c r="I458" s="257">
        <f>SUM(F458:H458)</f>
        <v>9680260.92</v>
      </c>
    </row>
    <row r="459" spans="1:9" ht="12.75">
      <c r="A459" s="255"/>
      <c r="B459" s="255"/>
      <c r="C459" s="511"/>
      <c r="D459" s="255"/>
      <c r="E459" s="255"/>
      <c r="F459" s="255"/>
      <c r="G459" s="255"/>
      <c r="H459" s="255"/>
      <c r="I459" s="257">
        <f>SUM(F459:H459)</f>
        <v>0</v>
      </c>
    </row>
    <row r="460" spans="1:9" ht="12.75">
      <c r="A460" s="255"/>
      <c r="B460" s="255"/>
      <c r="C460" s="511"/>
      <c r="D460" s="255"/>
      <c r="E460" s="255"/>
      <c r="F460" s="255"/>
      <c r="G460" s="255"/>
      <c r="H460" s="255"/>
      <c r="I460" s="257">
        <f>SUM(F460:H460)</f>
        <v>0</v>
      </c>
    </row>
    <row r="461" spans="1:9" ht="12.75">
      <c r="A461" s="251" t="s">
        <v>311</v>
      </c>
      <c r="B461" s="255"/>
      <c r="C461" s="511"/>
      <c r="D461" s="255"/>
      <c r="E461" s="255"/>
      <c r="F461" s="544">
        <f>SUM(F458:F460)</f>
        <v>1421207.55</v>
      </c>
      <c r="G461" s="544">
        <f>SUM(G458:G460)</f>
        <v>8259053.37</v>
      </c>
      <c r="H461" s="544">
        <f>SUM(H458:H460)</f>
        <v>0</v>
      </c>
      <c r="I461" s="544">
        <f>SUM(F461:H461)</f>
        <v>9680260.92</v>
      </c>
    </row>
    <row r="462" spans="1:9" ht="12.75">
      <c r="A462" s="251" t="s">
        <v>583</v>
      </c>
      <c r="B462" s="255"/>
      <c r="C462" s="511"/>
      <c r="D462" s="255"/>
      <c r="E462" s="255"/>
      <c r="F462" s="249">
        <f>F461+F457</f>
        <v>3476376.2800000003</v>
      </c>
      <c r="G462" s="249">
        <f>G461+G457</f>
        <v>11190580.31</v>
      </c>
      <c r="H462" s="249">
        <f>H461+H457</f>
        <v>0</v>
      </c>
      <c r="I462" s="249">
        <f>SUM(F462:H462)</f>
        <v>14666956.59</v>
      </c>
    </row>
    <row r="463" spans="1:10" ht="12.75">
      <c r="A463" s="547"/>
      <c r="B463" s="533"/>
      <c r="C463" s="534"/>
      <c r="D463" s="533"/>
      <c r="E463" s="533"/>
      <c r="F463" s="289"/>
      <c r="G463" s="289"/>
      <c r="H463" s="289"/>
      <c r="I463" s="289"/>
      <c r="J463" s="25"/>
    </row>
    <row r="464" spans="1:10" ht="12.75">
      <c r="A464" s="548"/>
      <c r="B464" s="275"/>
      <c r="C464" s="536"/>
      <c r="D464" s="275"/>
      <c r="E464" s="275"/>
      <c r="F464" s="535"/>
      <c r="G464" s="535"/>
      <c r="H464" s="535"/>
      <c r="I464" s="535"/>
      <c r="J464" s="25"/>
    </row>
    <row r="465" spans="1:9" ht="12.75">
      <c r="A465" s="764" t="s">
        <v>566</v>
      </c>
      <c r="B465" s="764"/>
      <c r="C465" s="764"/>
      <c r="D465" s="764"/>
      <c r="E465" s="764"/>
      <c r="F465" s="764"/>
      <c r="G465" s="764"/>
      <c r="H465" s="764"/>
      <c r="I465" s="764"/>
    </row>
    <row r="466" spans="1:9" ht="12.75">
      <c r="A466" s="518" t="s">
        <v>849</v>
      </c>
      <c r="B466" s="519"/>
      <c r="C466" s="519"/>
      <c r="D466" s="519"/>
      <c r="E466" s="519"/>
      <c r="F466" s="519"/>
      <c r="G466" s="519"/>
      <c r="H466" s="519"/>
      <c r="I466" s="520"/>
    </row>
    <row r="467" spans="1:9" ht="12.75">
      <c r="A467" s="16" t="s">
        <v>567</v>
      </c>
      <c r="B467" s="542" t="s">
        <v>606</v>
      </c>
      <c r="C467" s="522"/>
      <c r="D467" s="162"/>
      <c r="E467" s="162"/>
      <c r="F467" s="162"/>
      <c r="G467" s="162" t="s">
        <v>616</v>
      </c>
      <c r="H467" s="162"/>
      <c r="I467" s="523"/>
    </row>
    <row r="468" spans="1:9" ht="12.75">
      <c r="A468" s="16" t="s">
        <v>570</v>
      </c>
      <c r="B468" s="549" t="s">
        <v>612</v>
      </c>
      <c r="C468" s="517"/>
      <c r="D468" s="162"/>
      <c r="E468" s="162"/>
      <c r="F468" s="162"/>
      <c r="G468" s="543" t="s">
        <v>853</v>
      </c>
      <c r="H468" s="765"/>
      <c r="I468" s="765"/>
    </row>
    <row r="469" spans="1:9" ht="12.75">
      <c r="A469" s="525" t="s">
        <v>573</v>
      </c>
      <c r="B469" s="525" t="s">
        <v>574</v>
      </c>
      <c r="C469" s="526" t="s">
        <v>575</v>
      </c>
      <c r="D469" s="525" t="s">
        <v>576</v>
      </c>
      <c r="E469" s="525" t="s">
        <v>577</v>
      </c>
      <c r="F469" s="525" t="s">
        <v>578</v>
      </c>
      <c r="G469" s="525" t="s">
        <v>579</v>
      </c>
      <c r="H469" s="525" t="s">
        <v>580</v>
      </c>
      <c r="I469" s="525" t="s">
        <v>377</v>
      </c>
    </row>
    <row r="470" spans="1:9" ht="12.75">
      <c r="A470" s="507" t="s">
        <v>581</v>
      </c>
      <c r="B470" s="525"/>
      <c r="C470" s="531"/>
      <c r="D470" s="406"/>
      <c r="E470" s="406"/>
      <c r="F470" s="406">
        <v>0</v>
      </c>
      <c r="G470" s="406">
        <v>0</v>
      </c>
      <c r="H470" s="406">
        <v>0</v>
      </c>
      <c r="I470" s="257">
        <f>SUM(F470:H470)</f>
        <v>0</v>
      </c>
    </row>
    <row r="471" spans="1:9" ht="12.75">
      <c r="A471" s="510" t="s">
        <v>582</v>
      </c>
      <c r="B471" s="255"/>
      <c r="C471" s="511"/>
      <c r="D471" s="255"/>
      <c r="E471" s="255"/>
      <c r="F471" s="255">
        <v>0</v>
      </c>
      <c r="G471" s="251">
        <v>0</v>
      </c>
      <c r="H471" s="251">
        <v>0</v>
      </c>
      <c r="I471" s="257">
        <f>SUM(F471:H471)</f>
        <v>0</v>
      </c>
    </row>
    <row r="472" spans="1:9" ht="12.75">
      <c r="A472" s="255"/>
      <c r="B472" s="255"/>
      <c r="C472" s="511"/>
      <c r="D472" s="255"/>
      <c r="E472" s="255"/>
      <c r="F472" s="255">
        <v>0</v>
      </c>
      <c r="G472" s="255">
        <v>0</v>
      </c>
      <c r="H472" s="255">
        <v>0</v>
      </c>
      <c r="I472" s="257">
        <f>SUM(F472:H472)</f>
        <v>0</v>
      </c>
    </row>
    <row r="473" spans="1:9" ht="12.75">
      <c r="A473" s="255"/>
      <c r="B473" s="255"/>
      <c r="C473" s="511"/>
      <c r="D473" s="255"/>
      <c r="E473" s="255"/>
      <c r="F473" s="255"/>
      <c r="G473" s="255"/>
      <c r="H473" s="255"/>
      <c r="I473" s="257">
        <f>SUM(F473:H473)</f>
        <v>0</v>
      </c>
    </row>
    <row r="474" spans="1:9" ht="12.75">
      <c r="A474" s="255"/>
      <c r="B474" s="255"/>
      <c r="C474" s="511"/>
      <c r="D474" s="255"/>
      <c r="E474" s="255"/>
      <c r="F474" s="255"/>
      <c r="G474" s="255"/>
      <c r="H474" s="255"/>
      <c r="I474" s="257">
        <f>SUM(F474:H474)</f>
        <v>0</v>
      </c>
    </row>
    <row r="475" spans="1:9" ht="12.75">
      <c r="A475" s="251" t="s">
        <v>311</v>
      </c>
      <c r="B475" s="255"/>
      <c r="C475" s="511"/>
      <c r="D475" s="255"/>
      <c r="E475" s="255"/>
      <c r="F475" s="544">
        <f>SUM(F472:F474)</f>
        <v>0</v>
      </c>
      <c r="G475" s="544">
        <f>SUM(G472:G474)</f>
        <v>0</v>
      </c>
      <c r="H475" s="544">
        <f>SUM(H472:H474)</f>
        <v>0</v>
      </c>
      <c r="I475" s="257">
        <f>SUM(F475:H475)</f>
        <v>0</v>
      </c>
    </row>
    <row r="476" spans="1:9" ht="12.75">
      <c r="A476" s="251" t="s">
        <v>583</v>
      </c>
      <c r="B476" s="255"/>
      <c r="C476" s="511"/>
      <c r="D476" s="255"/>
      <c r="E476" s="255"/>
      <c r="F476" s="249">
        <f>F475+F471</f>
        <v>0</v>
      </c>
      <c r="G476" s="249">
        <f>G475+G471</f>
        <v>0</v>
      </c>
      <c r="H476" s="249">
        <f>H475+H471</f>
        <v>0</v>
      </c>
      <c r="I476" s="257">
        <f>SUM(F476:H476)</f>
        <v>0</v>
      </c>
    </row>
    <row r="477" spans="1:9" ht="12.75">
      <c r="A477" s="162"/>
      <c r="B477" s="162"/>
      <c r="C477" s="517"/>
      <c r="D477" s="162"/>
      <c r="E477" s="162"/>
      <c r="F477" s="162"/>
      <c r="G477" s="162"/>
      <c r="H477" s="162"/>
      <c r="I477" s="269"/>
    </row>
    <row r="478" spans="1:9" ht="12.75">
      <c r="A478" s="162"/>
      <c r="B478" s="162"/>
      <c r="C478" s="517"/>
      <c r="D478" s="162"/>
      <c r="E478" s="162"/>
      <c r="F478" s="162"/>
      <c r="G478" s="162"/>
      <c r="H478" s="162"/>
      <c r="I478" s="269"/>
    </row>
    <row r="479" spans="1:9" ht="12.75">
      <c r="A479" s="764" t="s">
        <v>566</v>
      </c>
      <c r="B479" s="764"/>
      <c r="C479" s="764"/>
      <c r="D479" s="764"/>
      <c r="E479" s="764"/>
      <c r="F479" s="764"/>
      <c r="G479" s="764"/>
      <c r="H479" s="764"/>
      <c r="I479" s="764"/>
    </row>
    <row r="480" spans="1:9" ht="12.75">
      <c r="A480" s="518" t="s">
        <v>849</v>
      </c>
      <c r="B480" s="519"/>
      <c r="C480" s="519"/>
      <c r="D480" s="519"/>
      <c r="E480" s="519"/>
      <c r="F480" s="519"/>
      <c r="G480" s="519"/>
      <c r="H480" s="519"/>
      <c r="I480" s="520"/>
    </row>
    <row r="481" spans="1:9" ht="12.75">
      <c r="A481" s="16" t="s">
        <v>567</v>
      </c>
      <c r="B481" s="550" t="s">
        <v>619</v>
      </c>
      <c r="C481" s="522"/>
      <c r="D481" s="162"/>
      <c r="E481" s="162"/>
      <c r="F481" s="162"/>
      <c r="G481" s="543" t="s">
        <v>620</v>
      </c>
      <c r="H481" s="162"/>
      <c r="I481" s="523"/>
    </row>
    <row r="482" spans="1:9" ht="12.75">
      <c r="A482" s="16" t="s">
        <v>570</v>
      </c>
      <c r="B482" s="527" t="s">
        <v>621</v>
      </c>
      <c r="C482" s="517"/>
      <c r="D482" s="162"/>
      <c r="E482" s="162"/>
      <c r="F482" s="162"/>
      <c r="G482" s="543" t="s">
        <v>853</v>
      </c>
      <c r="H482" s="765"/>
      <c r="I482" s="765"/>
    </row>
    <row r="483" spans="1:9" ht="12.75">
      <c r="A483" s="525" t="s">
        <v>573</v>
      </c>
      <c r="B483" s="525" t="s">
        <v>574</v>
      </c>
      <c r="C483" s="526" t="s">
        <v>575</v>
      </c>
      <c r="D483" s="525" t="s">
        <v>576</v>
      </c>
      <c r="E483" s="525" t="s">
        <v>577</v>
      </c>
      <c r="F483" s="525" t="s">
        <v>578</v>
      </c>
      <c r="G483" s="525" t="s">
        <v>579</v>
      </c>
      <c r="H483" s="525" t="s">
        <v>580</v>
      </c>
      <c r="I483" s="525" t="s">
        <v>377</v>
      </c>
    </row>
    <row r="484" spans="1:9" ht="12.75">
      <c r="A484" s="507" t="s">
        <v>581</v>
      </c>
      <c r="B484" s="525"/>
      <c r="C484" s="531"/>
      <c r="D484" s="406"/>
      <c r="E484" s="406"/>
      <c r="F484" s="406">
        <v>48218699</v>
      </c>
      <c r="G484" s="406">
        <v>4507000</v>
      </c>
      <c r="H484" s="406">
        <v>340000</v>
      </c>
      <c r="I484" s="249">
        <f>SUM(F484:H484)</f>
        <v>53065699</v>
      </c>
    </row>
    <row r="485" spans="1:9" ht="12.75">
      <c r="A485" s="510" t="s">
        <v>582</v>
      </c>
      <c r="B485" s="255"/>
      <c r="C485" s="511"/>
      <c r="D485" s="255"/>
      <c r="E485" s="255"/>
      <c r="F485" s="251">
        <v>10503543.59</v>
      </c>
      <c r="G485" s="251">
        <v>522188.04</v>
      </c>
      <c r="H485" s="251">
        <v>0</v>
      </c>
      <c r="I485" s="249">
        <f>SUM(F485:H485)</f>
        <v>11025731.629999999</v>
      </c>
    </row>
    <row r="486" spans="1:9" ht="12.75">
      <c r="A486" s="510"/>
      <c r="B486" s="255"/>
      <c r="C486" s="511"/>
      <c r="D486" s="255"/>
      <c r="E486" s="255"/>
      <c r="F486" s="255">
        <v>12371874.94</v>
      </c>
      <c r="G486" s="255">
        <v>1504596.57</v>
      </c>
      <c r="H486" s="255">
        <v>0</v>
      </c>
      <c r="I486" s="257">
        <f>SUM(F486:H486)</f>
        <v>13876471.51</v>
      </c>
    </row>
    <row r="487" spans="1:9" ht="12.75">
      <c r="A487" s="510"/>
      <c r="B487" s="255"/>
      <c r="C487" s="511"/>
      <c r="D487" s="255"/>
      <c r="E487" s="255"/>
      <c r="F487" s="255"/>
      <c r="G487" s="255"/>
      <c r="H487" s="255"/>
      <c r="I487" s="257">
        <f>SUM(F487:H487)</f>
        <v>0</v>
      </c>
    </row>
    <row r="488" spans="1:9" ht="12.75">
      <c r="A488" s="510"/>
      <c r="B488" s="255"/>
      <c r="C488" s="511"/>
      <c r="D488" s="255"/>
      <c r="E488" s="255"/>
      <c r="F488" s="255"/>
      <c r="G488" s="255"/>
      <c r="H488" s="255"/>
      <c r="I488" s="257">
        <f>SUM(F488:H488)</f>
        <v>0</v>
      </c>
    </row>
    <row r="489" spans="1:9" ht="12.75">
      <c r="A489" s="251" t="s">
        <v>311</v>
      </c>
      <c r="B489" s="255"/>
      <c r="C489" s="511"/>
      <c r="D489" s="255"/>
      <c r="E489" s="255"/>
      <c r="F489" s="544">
        <f>SUM(F486:F488)</f>
        <v>12371874.94</v>
      </c>
      <c r="G489" s="544">
        <f>SUM(G486:G488)</f>
        <v>1504596.57</v>
      </c>
      <c r="H489" s="544">
        <f>SUM(H486:H488)</f>
        <v>0</v>
      </c>
      <c r="I489" s="544">
        <f>SUM(F489:H489)</f>
        <v>13876471.51</v>
      </c>
    </row>
    <row r="490" spans="1:9" ht="12.75">
      <c r="A490" s="251" t="s">
        <v>583</v>
      </c>
      <c r="B490" s="255"/>
      <c r="C490" s="511"/>
      <c r="D490" s="255"/>
      <c r="E490" s="255"/>
      <c r="F490" s="249">
        <f>F489+F485</f>
        <v>22875418.53</v>
      </c>
      <c r="G490" s="249">
        <f>G489+G485</f>
        <v>2026784.61</v>
      </c>
      <c r="H490" s="249">
        <f>H489+H485</f>
        <v>0</v>
      </c>
      <c r="I490" s="544">
        <f>SUM(F490:H490)</f>
        <v>24902203.14</v>
      </c>
    </row>
    <row r="491" spans="1:9" ht="12.75">
      <c r="A491" s="162"/>
      <c r="B491" s="162"/>
      <c r="C491" s="517"/>
      <c r="D491" s="162"/>
      <c r="E491" s="162"/>
      <c r="F491" s="162"/>
      <c r="G491" s="162"/>
      <c r="H491" s="162"/>
      <c r="I491" s="269"/>
    </row>
    <row r="492" spans="1:9" ht="12.75">
      <c r="A492" s="162"/>
      <c r="B492" s="162"/>
      <c r="C492" s="517"/>
      <c r="D492" s="162"/>
      <c r="E492" s="162"/>
      <c r="F492" s="162"/>
      <c r="G492" s="162"/>
      <c r="H492" s="162"/>
      <c r="I492" s="269"/>
    </row>
    <row r="493" spans="1:9" ht="12.75">
      <c r="A493" s="764" t="s">
        <v>566</v>
      </c>
      <c r="B493" s="764"/>
      <c r="C493" s="764"/>
      <c r="D493" s="764"/>
      <c r="E493" s="764"/>
      <c r="F493" s="764"/>
      <c r="G493" s="764"/>
      <c r="H493" s="764"/>
      <c r="I493" s="764"/>
    </row>
    <row r="494" spans="1:9" ht="12.75">
      <c r="A494" s="518" t="s">
        <v>849</v>
      </c>
      <c r="B494" s="519"/>
      <c r="C494" s="519"/>
      <c r="D494" s="519"/>
      <c r="E494" s="519"/>
      <c r="F494" s="519"/>
      <c r="G494" s="519"/>
      <c r="H494" s="519"/>
      <c r="I494" s="520"/>
    </row>
    <row r="495" spans="1:9" ht="12.75">
      <c r="A495" s="16" t="s">
        <v>567</v>
      </c>
      <c r="B495" s="550" t="s">
        <v>619</v>
      </c>
      <c r="C495" s="522"/>
      <c r="D495" s="162"/>
      <c r="E495" s="162"/>
      <c r="F495" s="162"/>
      <c r="G495" s="543" t="s">
        <v>620</v>
      </c>
      <c r="H495" s="162"/>
      <c r="I495" s="523"/>
    </row>
    <row r="496" spans="1:9" ht="12.75">
      <c r="A496" s="16" t="s">
        <v>570</v>
      </c>
      <c r="B496" s="527" t="s">
        <v>622</v>
      </c>
      <c r="C496" s="517"/>
      <c r="D496" s="162"/>
      <c r="E496" s="162"/>
      <c r="F496" s="162"/>
      <c r="G496" s="543" t="s">
        <v>853</v>
      </c>
      <c r="H496" s="765"/>
      <c r="I496" s="765"/>
    </row>
    <row r="497" spans="1:9" ht="12.75">
      <c r="A497" s="525" t="s">
        <v>573</v>
      </c>
      <c r="B497" s="525" t="s">
        <v>574</v>
      </c>
      <c r="C497" s="526" t="s">
        <v>575</v>
      </c>
      <c r="D497" s="525" t="s">
        <v>576</v>
      </c>
      <c r="E497" s="525" t="s">
        <v>577</v>
      </c>
      <c r="F497" s="525" t="s">
        <v>578</v>
      </c>
      <c r="G497" s="525" t="s">
        <v>579</v>
      </c>
      <c r="H497" s="525" t="s">
        <v>580</v>
      </c>
      <c r="I497" s="525" t="s">
        <v>377</v>
      </c>
    </row>
    <row r="498" spans="1:9" ht="12.75">
      <c r="A498" s="507" t="s">
        <v>581</v>
      </c>
      <c r="B498" s="525"/>
      <c r="C498" s="531"/>
      <c r="D498" s="406"/>
      <c r="E498" s="406"/>
      <c r="F498" s="406">
        <v>7655486</v>
      </c>
      <c r="G498" s="406">
        <v>1850000</v>
      </c>
      <c r="H498" s="406">
        <v>0</v>
      </c>
      <c r="I498" s="249">
        <f>SUM(F498:H498)</f>
        <v>9505486</v>
      </c>
    </row>
    <row r="499" spans="1:9" ht="12.75">
      <c r="A499" s="510" t="s">
        <v>582</v>
      </c>
      <c r="B499" s="255"/>
      <c r="C499" s="511"/>
      <c r="D499" s="255"/>
      <c r="E499" s="255"/>
      <c r="F499" s="251">
        <v>1814133.39</v>
      </c>
      <c r="G499" s="251">
        <v>354002</v>
      </c>
      <c r="H499" s="251">
        <v>0</v>
      </c>
      <c r="I499" s="249">
        <f>SUM(F499:H499)</f>
        <v>2168135.3899999997</v>
      </c>
    </row>
    <row r="500" spans="1:9" ht="12.75">
      <c r="A500" s="510"/>
      <c r="B500" s="255"/>
      <c r="C500" s="511"/>
      <c r="D500" s="255"/>
      <c r="E500" s="255"/>
      <c r="F500" s="255">
        <v>2016381.74</v>
      </c>
      <c r="G500" s="255">
        <v>313515.72</v>
      </c>
      <c r="H500" s="255">
        <v>0</v>
      </c>
      <c r="I500" s="257">
        <f>SUM(F500:H500)</f>
        <v>2329897.46</v>
      </c>
    </row>
    <row r="501" spans="1:9" ht="12.75">
      <c r="A501" s="510"/>
      <c r="B501" s="255"/>
      <c r="C501" s="511"/>
      <c r="D501" s="255"/>
      <c r="E501" s="255"/>
      <c r="F501" s="255"/>
      <c r="G501" s="255"/>
      <c r="H501" s="255"/>
      <c r="I501" s="249">
        <f>SUM(F501:H501)</f>
        <v>0</v>
      </c>
    </row>
    <row r="502" spans="1:9" ht="12.75">
      <c r="A502" s="255"/>
      <c r="B502" s="255"/>
      <c r="C502" s="511"/>
      <c r="D502" s="255"/>
      <c r="E502" s="255"/>
      <c r="F502" s="255"/>
      <c r="G502" s="255"/>
      <c r="H502" s="255"/>
      <c r="I502" s="249">
        <f>SUM(F502:H502)</f>
        <v>0</v>
      </c>
    </row>
    <row r="503" spans="1:9" ht="12.75">
      <c r="A503" s="251" t="s">
        <v>311</v>
      </c>
      <c r="B503" s="255"/>
      <c r="C503" s="511"/>
      <c r="D503" s="255"/>
      <c r="E503" s="255"/>
      <c r="F503" s="544">
        <f>SUM(F500:F502)</f>
        <v>2016381.74</v>
      </c>
      <c r="G503" s="544">
        <f>SUM(G500:G502)</f>
        <v>313515.72</v>
      </c>
      <c r="H503" s="544">
        <f>SUM(H500:H502)</f>
        <v>0</v>
      </c>
      <c r="I503" s="249">
        <f>SUM(F503:H503)</f>
        <v>2329897.46</v>
      </c>
    </row>
    <row r="504" spans="1:9" ht="12.75">
      <c r="A504" s="251" t="s">
        <v>583</v>
      </c>
      <c r="B504" s="255"/>
      <c r="C504" s="511"/>
      <c r="D504" s="255"/>
      <c r="E504" s="255"/>
      <c r="F504" s="249">
        <f>F503+F499</f>
        <v>3830515.13</v>
      </c>
      <c r="G504" s="249">
        <f>G503+G499</f>
        <v>667517.72</v>
      </c>
      <c r="H504" s="249">
        <f>H503+H499</f>
        <v>0</v>
      </c>
      <c r="I504" s="249">
        <f>SUM(F504:H504)</f>
        <v>4498032.85</v>
      </c>
    </row>
    <row r="505" spans="1:9" ht="12.75">
      <c r="A505" s="162"/>
      <c r="B505" s="162"/>
      <c r="C505" s="517"/>
      <c r="D505" s="162"/>
      <c r="E505" s="162"/>
      <c r="F505" s="162"/>
      <c r="G505" s="162"/>
      <c r="H505" s="162"/>
      <c r="I505" s="269"/>
    </row>
    <row r="506" spans="1:9" ht="12.75">
      <c r="A506" s="162"/>
      <c r="B506" s="162"/>
      <c r="C506" s="517"/>
      <c r="D506" s="162"/>
      <c r="E506" s="162"/>
      <c r="F506" s="162"/>
      <c r="G506" s="162"/>
      <c r="H506" s="162"/>
      <c r="I506" s="269"/>
    </row>
    <row r="507" spans="1:9" ht="12.75">
      <c r="A507" s="764" t="s">
        <v>566</v>
      </c>
      <c r="B507" s="764"/>
      <c r="C507" s="764"/>
      <c r="D507" s="764"/>
      <c r="E507" s="764"/>
      <c r="F507" s="764"/>
      <c r="G507" s="764"/>
      <c r="H507" s="764"/>
      <c r="I507" s="764"/>
    </row>
    <row r="508" spans="1:9" ht="12.75">
      <c r="A508" s="518" t="s">
        <v>849</v>
      </c>
      <c r="B508" s="519"/>
      <c r="C508" s="519"/>
      <c r="D508" s="519"/>
      <c r="E508" s="519"/>
      <c r="F508" s="519"/>
      <c r="G508" s="519"/>
      <c r="H508" s="519"/>
      <c r="I508" s="520"/>
    </row>
    <row r="509" spans="1:9" ht="12.75">
      <c r="A509" s="16" t="s">
        <v>567</v>
      </c>
      <c r="B509" s="550" t="s">
        <v>619</v>
      </c>
      <c r="C509" s="522"/>
      <c r="D509" s="162"/>
      <c r="E509" s="162"/>
      <c r="F509" s="162"/>
      <c r="G509" s="543" t="s">
        <v>620</v>
      </c>
      <c r="H509" s="162"/>
      <c r="I509" s="523"/>
    </row>
    <row r="510" spans="1:9" ht="12.75">
      <c r="A510" s="16" t="s">
        <v>570</v>
      </c>
      <c r="B510" s="527" t="s">
        <v>623</v>
      </c>
      <c r="C510" s="517"/>
      <c r="D510" s="162"/>
      <c r="E510" s="162"/>
      <c r="F510" s="162"/>
      <c r="G510" s="543" t="s">
        <v>853</v>
      </c>
      <c r="H510" s="765"/>
      <c r="I510" s="765"/>
    </row>
    <row r="511" spans="1:9" ht="12.75">
      <c r="A511" s="525" t="s">
        <v>573</v>
      </c>
      <c r="B511" s="525" t="s">
        <v>574</v>
      </c>
      <c r="C511" s="526" t="s">
        <v>575</v>
      </c>
      <c r="D511" s="525" t="s">
        <v>576</v>
      </c>
      <c r="E511" s="525" t="s">
        <v>577</v>
      </c>
      <c r="F511" s="525" t="s">
        <v>578</v>
      </c>
      <c r="G511" s="525" t="s">
        <v>579</v>
      </c>
      <c r="H511" s="525" t="s">
        <v>580</v>
      </c>
      <c r="I511" s="525" t="s">
        <v>377</v>
      </c>
    </row>
    <row r="512" spans="1:9" ht="12.75">
      <c r="A512" s="507" t="s">
        <v>581</v>
      </c>
      <c r="B512" s="525"/>
      <c r="C512" s="531"/>
      <c r="D512" s="406"/>
      <c r="E512" s="406"/>
      <c r="F512" s="406">
        <v>0</v>
      </c>
      <c r="G512" s="406">
        <v>0</v>
      </c>
      <c r="H512" s="406">
        <v>0</v>
      </c>
      <c r="I512" s="249">
        <f>SUM(F512:H512)</f>
        <v>0</v>
      </c>
    </row>
    <row r="513" spans="1:9" ht="12.75">
      <c r="A513" s="510" t="s">
        <v>582</v>
      </c>
      <c r="B513" s="255"/>
      <c r="C513" s="511"/>
      <c r="D513" s="255"/>
      <c r="E513" s="255"/>
      <c r="F513" s="251">
        <v>0</v>
      </c>
      <c r="G513" s="251">
        <v>0</v>
      </c>
      <c r="H513" s="251">
        <v>0</v>
      </c>
      <c r="I513" s="249">
        <f>SUM(F513:H513)</f>
        <v>0</v>
      </c>
    </row>
    <row r="514" spans="1:9" ht="12.75">
      <c r="A514" s="510"/>
      <c r="B514" s="255"/>
      <c r="C514" s="511"/>
      <c r="D514" s="255"/>
      <c r="E514" s="255"/>
      <c r="F514" s="255">
        <v>0</v>
      </c>
      <c r="G514" s="251">
        <v>0</v>
      </c>
      <c r="H514" s="251">
        <v>0</v>
      </c>
      <c r="I514" s="257">
        <f>SUM(F514:H514)</f>
        <v>0</v>
      </c>
    </row>
    <row r="515" spans="1:9" ht="12.75">
      <c r="A515" s="510"/>
      <c r="B515" s="255"/>
      <c r="C515" s="511"/>
      <c r="D515" s="255"/>
      <c r="E515" s="255"/>
      <c r="F515" s="255"/>
      <c r="G515" s="251"/>
      <c r="H515" s="251"/>
      <c r="I515" s="249">
        <f>SUM(F515:H515)</f>
        <v>0</v>
      </c>
    </row>
    <row r="516" spans="1:9" ht="12.75">
      <c r="A516" s="255"/>
      <c r="B516" s="255"/>
      <c r="C516" s="511"/>
      <c r="D516" s="255"/>
      <c r="E516" s="255"/>
      <c r="F516" s="255"/>
      <c r="G516" s="251"/>
      <c r="H516" s="251"/>
      <c r="I516" s="249">
        <f>SUM(F516:H516)</f>
        <v>0</v>
      </c>
    </row>
    <row r="517" spans="1:9" ht="12.75">
      <c r="A517" s="251" t="s">
        <v>311</v>
      </c>
      <c r="B517" s="255"/>
      <c r="C517" s="511"/>
      <c r="D517" s="255"/>
      <c r="E517" s="255"/>
      <c r="F517" s="544">
        <f>SUM(F514:F516)</f>
        <v>0</v>
      </c>
      <c r="G517" s="544">
        <f>SUM(G514:G516)</f>
        <v>0</v>
      </c>
      <c r="H517" s="544">
        <f>SUM(H514:H516)</f>
        <v>0</v>
      </c>
      <c r="I517" s="249">
        <f>SUM(F517:H517)</f>
        <v>0</v>
      </c>
    </row>
    <row r="518" spans="1:9" ht="12.75">
      <c r="A518" s="251" t="s">
        <v>583</v>
      </c>
      <c r="B518" s="255"/>
      <c r="C518" s="511"/>
      <c r="D518" s="255"/>
      <c r="E518" s="255"/>
      <c r="F518" s="249">
        <f>F517+F513</f>
        <v>0</v>
      </c>
      <c r="G518" s="249">
        <f>G517+G513</f>
        <v>0</v>
      </c>
      <c r="H518" s="249">
        <f>H517+H513</f>
        <v>0</v>
      </c>
      <c r="I518" s="249">
        <f>SUM(F518:H518)</f>
        <v>0</v>
      </c>
    </row>
    <row r="520" spans="1:9" ht="12.75">
      <c r="A520" s="162"/>
      <c r="B520" s="162"/>
      <c r="C520" s="517"/>
      <c r="D520" s="162"/>
      <c r="E520" s="162"/>
      <c r="F520" s="162"/>
      <c r="G520" s="162"/>
      <c r="H520" s="162"/>
      <c r="I520" s="162"/>
    </row>
    <row r="521" spans="1:9" ht="12.75">
      <c r="A521" s="764" t="s">
        <v>566</v>
      </c>
      <c r="B521" s="764"/>
      <c r="C521" s="764"/>
      <c r="D521" s="764"/>
      <c r="E521" s="764"/>
      <c r="F521" s="764"/>
      <c r="G521" s="764"/>
      <c r="H521" s="764"/>
      <c r="I521" s="764"/>
    </row>
    <row r="522" spans="1:9" ht="12.75">
      <c r="A522" s="518" t="s">
        <v>849</v>
      </c>
      <c r="B522" s="519"/>
      <c r="C522" s="519"/>
      <c r="D522" s="519"/>
      <c r="E522" s="519"/>
      <c r="F522" s="519"/>
      <c r="G522" s="519"/>
      <c r="H522" s="519"/>
      <c r="I522" s="520"/>
    </row>
    <row r="523" spans="1:9" ht="12.75">
      <c r="A523" s="16" t="s">
        <v>567</v>
      </c>
      <c r="B523" s="550" t="s">
        <v>619</v>
      </c>
      <c r="C523" s="522"/>
      <c r="D523" s="162"/>
      <c r="E523" s="162"/>
      <c r="F523" s="162"/>
      <c r="G523" s="543" t="s">
        <v>620</v>
      </c>
      <c r="H523" s="162"/>
      <c r="I523" s="523"/>
    </row>
    <row r="524" spans="1:9" ht="12.75">
      <c r="A524" s="16" t="s">
        <v>570</v>
      </c>
      <c r="B524" s="527" t="s">
        <v>624</v>
      </c>
      <c r="C524" s="517"/>
      <c r="D524" s="162"/>
      <c r="E524" s="162"/>
      <c r="F524" s="162"/>
      <c r="G524" s="543" t="s">
        <v>853</v>
      </c>
      <c r="H524" s="765"/>
      <c r="I524" s="765"/>
    </row>
    <row r="525" spans="1:9" ht="12.75">
      <c r="A525" s="525" t="s">
        <v>573</v>
      </c>
      <c r="B525" s="525" t="s">
        <v>574</v>
      </c>
      <c r="C525" s="526" t="s">
        <v>575</v>
      </c>
      <c r="D525" s="525" t="s">
        <v>576</v>
      </c>
      <c r="E525" s="525" t="s">
        <v>577</v>
      </c>
      <c r="F525" s="525" t="s">
        <v>578</v>
      </c>
      <c r="G525" s="525" t="s">
        <v>579</v>
      </c>
      <c r="H525" s="525" t="s">
        <v>580</v>
      </c>
      <c r="I525" s="525" t="s">
        <v>377</v>
      </c>
    </row>
    <row r="526" spans="1:9" ht="12.75">
      <c r="A526" s="507" t="s">
        <v>581</v>
      </c>
      <c r="B526" s="525"/>
      <c r="C526" s="531"/>
      <c r="D526" s="406"/>
      <c r="E526" s="406"/>
      <c r="F526" s="406">
        <v>9193465</v>
      </c>
      <c r="G526" s="406">
        <v>1695000</v>
      </c>
      <c r="H526" s="406">
        <v>0</v>
      </c>
      <c r="I526" s="249">
        <f>SUM(F526:H526)</f>
        <v>10888465</v>
      </c>
    </row>
    <row r="527" spans="1:10" ht="12.75">
      <c r="A527" s="510" t="s">
        <v>582</v>
      </c>
      <c r="B527" s="255"/>
      <c r="C527" s="511"/>
      <c r="D527" s="255"/>
      <c r="E527" s="255"/>
      <c r="F527" s="251">
        <v>2317012.87</v>
      </c>
      <c r="G527" s="251">
        <v>262138.45</v>
      </c>
      <c r="H527" s="251">
        <v>0</v>
      </c>
      <c r="I527" s="249">
        <f>SUM(F527:H527)</f>
        <v>2579151.3200000003</v>
      </c>
      <c r="J527" s="41"/>
    </row>
    <row r="528" spans="1:10" ht="12.75">
      <c r="A528" s="510"/>
      <c r="B528" s="255"/>
      <c r="C528" s="511"/>
      <c r="D528" s="255"/>
      <c r="E528" s="255"/>
      <c r="F528" s="255">
        <v>2383992.43</v>
      </c>
      <c r="G528" s="255">
        <v>259971.54</v>
      </c>
      <c r="H528" s="255">
        <v>0</v>
      </c>
      <c r="I528" s="249">
        <f>SUM(F528:H528)</f>
        <v>2643963.97</v>
      </c>
      <c r="J528" s="41"/>
    </row>
    <row r="529" spans="1:10" ht="12.75">
      <c r="A529" s="510"/>
      <c r="B529" s="255"/>
      <c r="C529" s="511"/>
      <c r="D529" s="255"/>
      <c r="E529" s="255"/>
      <c r="F529" s="255"/>
      <c r="G529" s="255"/>
      <c r="H529" s="255"/>
      <c r="I529" s="249">
        <f>SUM(F529:H529)</f>
        <v>0</v>
      </c>
      <c r="J529" s="41"/>
    </row>
    <row r="530" spans="1:10" ht="12.75">
      <c r="A530" s="255"/>
      <c r="B530" s="255"/>
      <c r="C530" s="511"/>
      <c r="D530" s="255"/>
      <c r="E530" s="255"/>
      <c r="F530" s="255"/>
      <c r="G530" s="255"/>
      <c r="H530" s="255"/>
      <c r="I530" s="249">
        <f>SUM(F530:H530)</f>
        <v>0</v>
      </c>
      <c r="J530" s="41"/>
    </row>
    <row r="531" spans="1:9" ht="12.75">
      <c r="A531" s="251" t="s">
        <v>311</v>
      </c>
      <c r="B531" s="255"/>
      <c r="C531" s="511"/>
      <c r="D531" s="255"/>
      <c r="E531" s="255"/>
      <c r="F531" s="544">
        <f>SUM(F528:F530)</f>
        <v>2383992.43</v>
      </c>
      <c r="G531" s="544">
        <f>SUM(G528:G530)</f>
        <v>259971.54</v>
      </c>
      <c r="H531" s="544">
        <f>SUM(H528:H530)</f>
        <v>0</v>
      </c>
      <c r="I531" s="249">
        <f>SUM(F531:H531)</f>
        <v>2643963.97</v>
      </c>
    </row>
    <row r="532" spans="1:9" ht="12.75">
      <c r="A532" s="251" t="s">
        <v>583</v>
      </c>
      <c r="B532" s="255"/>
      <c r="C532" s="511"/>
      <c r="D532" s="255"/>
      <c r="E532" s="255"/>
      <c r="F532" s="249">
        <f>F531+F527</f>
        <v>4701005.300000001</v>
      </c>
      <c r="G532" s="249">
        <f>G531+G527</f>
        <v>522109.99</v>
      </c>
      <c r="H532" s="249">
        <f>H531+H527</f>
        <v>0</v>
      </c>
      <c r="I532" s="249">
        <f>SUM(F532:H532)</f>
        <v>5223115.290000001</v>
      </c>
    </row>
    <row r="533" spans="1:9" ht="12.75">
      <c r="A533" s="289"/>
      <c r="B533" s="269"/>
      <c r="C533" s="515"/>
      <c r="D533" s="269"/>
      <c r="E533" s="269"/>
      <c r="F533" s="289"/>
      <c r="G533" s="289"/>
      <c r="H533" s="289"/>
      <c r="I533" s="289"/>
    </row>
    <row r="534" spans="1:9" ht="12.75">
      <c r="A534" s="289"/>
      <c r="B534" s="269"/>
      <c r="C534" s="515"/>
      <c r="D534" s="269"/>
      <c r="E534" s="269"/>
      <c r="F534" s="289"/>
      <c r="G534" s="289"/>
      <c r="H534" s="289"/>
      <c r="I534" s="289"/>
    </row>
    <row r="535" spans="1:9" ht="12.75">
      <c r="A535" s="764" t="s">
        <v>566</v>
      </c>
      <c r="B535" s="764"/>
      <c r="C535" s="764"/>
      <c r="D535" s="764"/>
      <c r="E535" s="764"/>
      <c r="F535" s="764"/>
      <c r="G535" s="764"/>
      <c r="H535" s="764"/>
      <c r="I535" s="764"/>
    </row>
    <row r="536" spans="1:9" ht="12.75">
      <c r="A536" s="518" t="s">
        <v>849</v>
      </c>
      <c r="B536" s="519"/>
      <c r="C536" s="519"/>
      <c r="D536" s="519"/>
      <c r="E536" s="519"/>
      <c r="F536" s="519"/>
      <c r="G536" s="519"/>
      <c r="H536" s="519"/>
      <c r="I536" s="520"/>
    </row>
    <row r="537" spans="1:9" ht="12.75">
      <c r="A537" s="16" t="s">
        <v>567</v>
      </c>
      <c r="B537" s="550" t="s">
        <v>619</v>
      </c>
      <c r="C537" s="522"/>
      <c r="D537" s="162"/>
      <c r="E537" s="162"/>
      <c r="F537" s="162"/>
      <c r="G537" s="543" t="s">
        <v>620</v>
      </c>
      <c r="H537" s="162"/>
      <c r="I537" s="523"/>
    </row>
    <row r="538" spans="1:9" ht="12.75">
      <c r="A538" s="16" t="s">
        <v>570</v>
      </c>
      <c r="B538" s="527" t="s">
        <v>625</v>
      </c>
      <c r="C538" s="517"/>
      <c r="D538" s="162"/>
      <c r="E538" s="162"/>
      <c r="F538" s="162"/>
      <c r="G538" s="543" t="s">
        <v>853</v>
      </c>
      <c r="H538" s="765"/>
      <c r="I538" s="765"/>
    </row>
    <row r="539" spans="1:9" ht="12.75">
      <c r="A539" s="525" t="s">
        <v>573</v>
      </c>
      <c r="B539" s="525" t="s">
        <v>574</v>
      </c>
      <c r="C539" s="526" t="s">
        <v>575</v>
      </c>
      <c r="D539" s="525" t="s">
        <v>576</v>
      </c>
      <c r="E539" s="525" t="s">
        <v>577</v>
      </c>
      <c r="F539" s="525" t="s">
        <v>578</v>
      </c>
      <c r="G539" s="525" t="s">
        <v>579</v>
      </c>
      <c r="H539" s="525" t="s">
        <v>580</v>
      </c>
      <c r="I539" s="525" t="s">
        <v>377</v>
      </c>
    </row>
    <row r="540" spans="1:9" ht="12.75">
      <c r="A540" s="507" t="s">
        <v>581</v>
      </c>
      <c r="B540" s="525"/>
      <c r="C540" s="531"/>
      <c r="D540" s="406"/>
      <c r="E540" s="406"/>
      <c r="F540" s="406">
        <v>0</v>
      </c>
      <c r="G540" s="406">
        <v>8000000</v>
      </c>
      <c r="H540" s="406">
        <v>0</v>
      </c>
      <c r="I540" s="249">
        <f>SUM(F540:H540)</f>
        <v>8000000</v>
      </c>
    </row>
    <row r="541" spans="1:9" ht="12.75">
      <c r="A541" s="510" t="s">
        <v>582</v>
      </c>
      <c r="B541" s="255"/>
      <c r="C541" s="511"/>
      <c r="D541" s="255"/>
      <c r="E541" s="255"/>
      <c r="F541" s="251">
        <v>0</v>
      </c>
      <c r="G541" s="251">
        <v>1214116.89</v>
      </c>
      <c r="H541" s="251">
        <v>0</v>
      </c>
      <c r="I541" s="249">
        <f>SUM(F541:H541)</f>
        <v>1214116.89</v>
      </c>
    </row>
    <row r="542" spans="1:9" ht="12.75">
      <c r="A542" s="255"/>
      <c r="B542" s="255"/>
      <c r="C542" s="511"/>
      <c r="D542" s="255"/>
      <c r="E542" s="255"/>
      <c r="F542" s="255">
        <v>0</v>
      </c>
      <c r="G542" s="255">
        <v>1730294.14</v>
      </c>
      <c r="H542" s="251">
        <v>0</v>
      </c>
      <c r="I542" s="249">
        <f>SUM(F542:H542)</f>
        <v>1730294.14</v>
      </c>
    </row>
    <row r="543" spans="1:9" ht="12.75">
      <c r="A543" s="255"/>
      <c r="B543" s="255"/>
      <c r="C543" s="511"/>
      <c r="D543" s="255"/>
      <c r="E543" s="255"/>
      <c r="F543" s="255"/>
      <c r="G543" s="255"/>
      <c r="H543" s="251"/>
      <c r="I543" s="249">
        <f>SUM(F543:H543)</f>
        <v>0</v>
      </c>
    </row>
    <row r="544" spans="1:9" ht="12.75">
      <c r="A544" s="255"/>
      <c r="B544" s="255"/>
      <c r="C544" s="511"/>
      <c r="D544" s="255"/>
      <c r="E544" s="255"/>
      <c r="F544" s="251"/>
      <c r="G544" s="255"/>
      <c r="H544" s="251"/>
      <c r="I544" s="249">
        <f>SUM(F544:H544)</f>
        <v>0</v>
      </c>
    </row>
    <row r="545" spans="1:9" ht="12.75">
      <c r="A545" s="251" t="s">
        <v>311</v>
      </c>
      <c r="B545" s="255"/>
      <c r="C545" s="511"/>
      <c r="D545" s="255"/>
      <c r="E545" s="255"/>
      <c r="F545" s="544">
        <f>SUM(F542:F544)</f>
        <v>0</v>
      </c>
      <c r="G545" s="544">
        <f>SUM(G542:G544)</f>
        <v>1730294.14</v>
      </c>
      <c r="H545" s="544">
        <f>SUM(H542:H544)</f>
        <v>0</v>
      </c>
      <c r="I545" s="249">
        <f>SUM(F545:H545)</f>
        <v>1730294.14</v>
      </c>
    </row>
    <row r="546" spans="1:9" ht="12.75">
      <c r="A546" s="251" t="s">
        <v>583</v>
      </c>
      <c r="B546" s="255"/>
      <c r="C546" s="511"/>
      <c r="D546" s="255"/>
      <c r="E546" s="255"/>
      <c r="F546" s="249">
        <f>F545+F541</f>
        <v>0</v>
      </c>
      <c r="G546" s="249">
        <f>G545+G541</f>
        <v>2944411.03</v>
      </c>
      <c r="H546" s="249">
        <f>H545+H541</f>
        <v>0</v>
      </c>
      <c r="I546" s="249">
        <f>SUM(F546:H546)</f>
        <v>2944411.03</v>
      </c>
    </row>
    <row r="547" spans="1:9" ht="12.75">
      <c r="A547" s="289"/>
      <c r="B547" s="269"/>
      <c r="C547" s="515"/>
      <c r="D547" s="269"/>
      <c r="E547" s="269"/>
      <c r="F547" s="289"/>
      <c r="G547" s="289"/>
      <c r="H547" s="289"/>
      <c r="I547" s="289"/>
    </row>
    <row r="548" spans="1:9" ht="12.75">
      <c r="A548" s="289"/>
      <c r="B548" s="269"/>
      <c r="C548" s="515"/>
      <c r="D548" s="269"/>
      <c r="E548" s="269"/>
      <c r="F548" s="289"/>
      <c r="G548" s="289"/>
      <c r="H548" s="289"/>
      <c r="I548" s="289"/>
    </row>
    <row r="549" spans="1:9" ht="12.75">
      <c r="A549" s="764" t="s">
        <v>566</v>
      </c>
      <c r="B549" s="764"/>
      <c r="C549" s="764"/>
      <c r="D549" s="764"/>
      <c r="E549" s="764"/>
      <c r="F549" s="764"/>
      <c r="G549" s="764"/>
      <c r="H549" s="764"/>
      <c r="I549" s="764"/>
    </row>
    <row r="550" spans="1:9" ht="12.75">
      <c r="A550" s="518" t="s">
        <v>849</v>
      </c>
      <c r="B550" s="519"/>
      <c r="C550" s="519"/>
      <c r="D550" s="519"/>
      <c r="E550" s="519"/>
      <c r="F550" s="519"/>
      <c r="G550" s="519"/>
      <c r="H550" s="519"/>
      <c r="I550" s="520"/>
    </row>
    <row r="551" spans="1:9" ht="12.75">
      <c r="A551" s="16" t="s">
        <v>567</v>
      </c>
      <c r="B551" s="550" t="s">
        <v>619</v>
      </c>
      <c r="C551" s="522"/>
      <c r="D551" s="162"/>
      <c r="E551" s="162"/>
      <c r="F551" s="162"/>
      <c r="G551" s="543" t="s">
        <v>620</v>
      </c>
      <c r="H551" s="162"/>
      <c r="I551" s="523"/>
    </row>
    <row r="552" spans="1:9" ht="12.75">
      <c r="A552" s="16" t="s">
        <v>570</v>
      </c>
      <c r="B552" s="527" t="s">
        <v>626</v>
      </c>
      <c r="C552" s="517"/>
      <c r="D552" s="162"/>
      <c r="E552" s="162"/>
      <c r="F552" s="162"/>
      <c r="G552" s="543" t="s">
        <v>853</v>
      </c>
      <c r="H552" s="765"/>
      <c r="I552" s="765"/>
    </row>
    <row r="553" spans="1:9" ht="12.75">
      <c r="A553" s="525" t="s">
        <v>573</v>
      </c>
      <c r="B553" s="525" t="s">
        <v>574</v>
      </c>
      <c r="C553" s="526" t="s">
        <v>575</v>
      </c>
      <c r="D553" s="525" t="s">
        <v>576</v>
      </c>
      <c r="E553" s="525" t="s">
        <v>577</v>
      </c>
      <c r="F553" s="525" t="s">
        <v>578</v>
      </c>
      <c r="G553" s="525" t="s">
        <v>579</v>
      </c>
      <c r="H553" s="525" t="s">
        <v>580</v>
      </c>
      <c r="I553" s="525" t="s">
        <v>377</v>
      </c>
    </row>
    <row r="554" spans="1:9" ht="12.75">
      <c r="A554" s="507" t="s">
        <v>581</v>
      </c>
      <c r="B554" s="525"/>
      <c r="C554" s="531"/>
      <c r="D554" s="406"/>
      <c r="E554" s="406"/>
      <c r="F554" s="406">
        <v>68483523</v>
      </c>
      <c r="G554" s="406">
        <v>30485000</v>
      </c>
      <c r="H554" s="406">
        <v>0</v>
      </c>
      <c r="I554" s="249">
        <f>SUM(F554:H554)</f>
        <v>98968523</v>
      </c>
    </row>
    <row r="555" spans="1:9" ht="12.75">
      <c r="A555" s="510" t="s">
        <v>582</v>
      </c>
      <c r="B555" s="255"/>
      <c r="C555" s="511"/>
      <c r="D555" s="255"/>
      <c r="E555" s="255"/>
      <c r="F555" s="251">
        <v>16154254.97</v>
      </c>
      <c r="G555" s="251">
        <v>4777637.49</v>
      </c>
      <c r="H555" s="251">
        <v>0</v>
      </c>
      <c r="I555" s="249">
        <f>SUM(F555:H555)</f>
        <v>20931892.46</v>
      </c>
    </row>
    <row r="556" spans="1:9" ht="12.75">
      <c r="A556" s="255"/>
      <c r="B556" s="255"/>
      <c r="C556" s="511"/>
      <c r="D556" s="255"/>
      <c r="E556" s="255"/>
      <c r="F556" s="255">
        <v>18137081.82</v>
      </c>
      <c r="G556" s="255">
        <v>4089674.34</v>
      </c>
      <c r="H556" s="255">
        <v>0</v>
      </c>
      <c r="I556" s="249">
        <f>SUM(F556:H556)</f>
        <v>22226756.16</v>
      </c>
    </row>
    <row r="557" spans="1:9" ht="12.75">
      <c r="A557" s="255"/>
      <c r="B557" s="255"/>
      <c r="C557" s="511"/>
      <c r="D557" s="255"/>
      <c r="E557" s="255"/>
      <c r="F557" s="255"/>
      <c r="G557" s="255"/>
      <c r="H557" s="255"/>
      <c r="I557" s="249">
        <f>SUM(F557:H557)</f>
        <v>0</v>
      </c>
    </row>
    <row r="558" spans="1:9" ht="12.75">
      <c r="A558" s="255"/>
      <c r="B558" s="255"/>
      <c r="C558" s="511"/>
      <c r="D558" s="255"/>
      <c r="E558" s="255"/>
      <c r="F558" s="255"/>
      <c r="G558" s="255"/>
      <c r="H558" s="255"/>
      <c r="I558" s="249">
        <f>SUM(F558:H558)</f>
        <v>0</v>
      </c>
    </row>
    <row r="559" spans="1:9" ht="12.75">
      <c r="A559" s="251" t="s">
        <v>311</v>
      </c>
      <c r="B559" s="255"/>
      <c r="C559" s="511"/>
      <c r="D559" s="255"/>
      <c r="E559" s="255"/>
      <c r="F559" s="257">
        <f>SUM(F556:F558)</f>
        <v>18137081.82</v>
      </c>
      <c r="G559" s="544">
        <f>SUM(G556:G558)</f>
        <v>4089674.34</v>
      </c>
      <c r="H559" s="544">
        <f>SUM(H556:H558)</f>
        <v>0</v>
      </c>
      <c r="I559" s="249">
        <f>SUM(F559:H559)</f>
        <v>22226756.16</v>
      </c>
    </row>
    <row r="560" spans="1:9" ht="12.75">
      <c r="A560" s="251" t="s">
        <v>583</v>
      </c>
      <c r="B560" s="255"/>
      <c r="C560" s="511"/>
      <c r="D560" s="255"/>
      <c r="E560" s="255"/>
      <c r="F560" s="249">
        <f>F559+F555</f>
        <v>34291336.79</v>
      </c>
      <c r="G560" s="249">
        <f>G559+G555</f>
        <v>8867311.83</v>
      </c>
      <c r="H560" s="249">
        <f>H559+H555</f>
        <v>0</v>
      </c>
      <c r="I560" s="249">
        <f>SUM(F560:H560)</f>
        <v>43158648.62</v>
      </c>
    </row>
    <row r="561" spans="1:9" ht="12.75">
      <c r="A561" s="289"/>
      <c r="B561" s="269"/>
      <c r="C561" s="515"/>
      <c r="D561" s="269"/>
      <c r="E561" s="269"/>
      <c r="F561" s="289"/>
      <c r="G561" s="289"/>
      <c r="H561" s="289"/>
      <c r="I561" s="289"/>
    </row>
    <row r="562" spans="1:9" ht="12.75">
      <c r="A562" s="289"/>
      <c r="B562" s="269"/>
      <c r="C562" s="515"/>
      <c r="D562" s="269"/>
      <c r="E562" s="269"/>
      <c r="F562" s="289"/>
      <c r="G562" s="289"/>
      <c r="H562" s="289"/>
      <c r="I562" s="289"/>
    </row>
    <row r="563" spans="1:9" ht="12.75">
      <c r="A563" s="764" t="s">
        <v>566</v>
      </c>
      <c r="B563" s="764"/>
      <c r="C563" s="764"/>
      <c r="D563" s="764"/>
      <c r="E563" s="764"/>
      <c r="F563" s="764"/>
      <c r="G563" s="764"/>
      <c r="H563" s="764"/>
      <c r="I563" s="764"/>
    </row>
    <row r="564" spans="1:9" ht="12.75">
      <c r="A564" s="518" t="s">
        <v>849</v>
      </c>
      <c r="B564" s="519"/>
      <c r="C564" s="519"/>
      <c r="D564" s="519"/>
      <c r="E564" s="519"/>
      <c r="F564" s="519"/>
      <c r="G564" s="519"/>
      <c r="H564" s="519"/>
      <c r="I564" s="520"/>
    </row>
    <row r="565" spans="1:9" ht="12.75">
      <c r="A565" s="16" t="s">
        <v>567</v>
      </c>
      <c r="B565" s="550" t="s">
        <v>619</v>
      </c>
      <c r="C565" s="522"/>
      <c r="D565" s="162"/>
      <c r="E565" s="162"/>
      <c r="F565" s="162"/>
      <c r="G565" s="543" t="s">
        <v>620</v>
      </c>
      <c r="H565" s="162"/>
      <c r="I565" s="523"/>
    </row>
    <row r="566" spans="1:9" ht="12.75">
      <c r="A566" s="16" t="s">
        <v>570</v>
      </c>
      <c r="B566" s="527" t="s">
        <v>627</v>
      </c>
      <c r="C566" s="517"/>
      <c r="D566" s="162"/>
      <c r="E566" s="162"/>
      <c r="F566" s="162"/>
      <c r="G566" s="543" t="s">
        <v>853</v>
      </c>
      <c r="H566" s="767"/>
      <c r="I566" s="767"/>
    </row>
    <row r="567" spans="1:9" ht="12.75">
      <c r="A567" s="525" t="s">
        <v>573</v>
      </c>
      <c r="B567" s="525" t="s">
        <v>574</v>
      </c>
      <c r="C567" s="526" t="s">
        <v>575</v>
      </c>
      <c r="D567" s="525" t="s">
        <v>576</v>
      </c>
      <c r="E567" s="525" t="s">
        <v>577</v>
      </c>
      <c r="F567" s="525" t="s">
        <v>578</v>
      </c>
      <c r="G567" s="525" t="s">
        <v>579</v>
      </c>
      <c r="H567" s="525" t="s">
        <v>580</v>
      </c>
      <c r="I567" s="525" t="s">
        <v>377</v>
      </c>
    </row>
    <row r="568" spans="1:9" ht="12.75">
      <c r="A568" s="507" t="s">
        <v>581</v>
      </c>
      <c r="B568" s="525"/>
      <c r="C568" s="531"/>
      <c r="D568" s="406"/>
      <c r="E568" s="406"/>
      <c r="F568" s="406">
        <v>0</v>
      </c>
      <c r="G568" s="406">
        <v>0</v>
      </c>
      <c r="H568" s="406">
        <v>0</v>
      </c>
      <c r="I568" s="249">
        <f>SUM(F568:H568)</f>
        <v>0</v>
      </c>
    </row>
    <row r="569" spans="1:9" ht="12.75">
      <c r="A569" s="510" t="s">
        <v>582</v>
      </c>
      <c r="B569" s="255"/>
      <c r="C569" s="511"/>
      <c r="D569" s="255"/>
      <c r="E569" s="255"/>
      <c r="F569" s="251">
        <v>0</v>
      </c>
      <c r="G569" s="251">
        <v>0</v>
      </c>
      <c r="H569" s="251">
        <v>0</v>
      </c>
      <c r="I569" s="249">
        <f>SUM(F569:H569)</f>
        <v>0</v>
      </c>
    </row>
    <row r="570" spans="1:9" ht="12.75">
      <c r="A570" s="510"/>
      <c r="B570" s="255"/>
      <c r="C570" s="511"/>
      <c r="D570" s="255"/>
      <c r="E570" s="255"/>
      <c r="F570" s="255">
        <v>0</v>
      </c>
      <c r="G570" s="255">
        <v>0</v>
      </c>
      <c r="H570" s="255">
        <v>0</v>
      </c>
      <c r="I570" s="249">
        <f>SUM(F570:H570)</f>
        <v>0</v>
      </c>
    </row>
    <row r="571" spans="1:9" ht="12.75">
      <c r="A571" s="510"/>
      <c r="B571" s="255"/>
      <c r="C571" s="511"/>
      <c r="D571" s="255"/>
      <c r="E571" s="255"/>
      <c r="F571" s="255"/>
      <c r="G571" s="255"/>
      <c r="H571" s="255"/>
      <c r="I571" s="249">
        <f>SUM(F571:H571)</f>
        <v>0</v>
      </c>
    </row>
    <row r="572" spans="1:9" ht="12.75">
      <c r="A572" s="510"/>
      <c r="B572" s="255"/>
      <c r="C572" s="511"/>
      <c r="D572" s="255"/>
      <c r="E572" s="255"/>
      <c r="F572" s="255"/>
      <c r="G572" s="255"/>
      <c r="H572" s="255"/>
      <c r="I572" s="249">
        <f>SUM(F572:H572)</f>
        <v>0</v>
      </c>
    </row>
    <row r="573" spans="1:9" ht="12.75">
      <c r="A573" s="251" t="s">
        <v>311</v>
      </c>
      <c r="B573" s="255"/>
      <c r="C573" s="511"/>
      <c r="D573" s="255"/>
      <c r="E573" s="255"/>
      <c r="F573" s="544">
        <f>SUM(F570:F572)</f>
        <v>0</v>
      </c>
      <c r="G573" s="544">
        <f>SUM(G570:G572)</f>
        <v>0</v>
      </c>
      <c r="H573" s="544">
        <f>SUM(H570:H572)</f>
        <v>0</v>
      </c>
      <c r="I573" s="249">
        <f>SUM(F573:H573)</f>
        <v>0</v>
      </c>
    </row>
    <row r="574" spans="1:9" ht="12.75">
      <c r="A574" s="251" t="s">
        <v>583</v>
      </c>
      <c r="B574" s="255"/>
      <c r="C574" s="511"/>
      <c r="D574" s="255"/>
      <c r="E574" s="255"/>
      <c r="F574" s="249">
        <f>F573+F569</f>
        <v>0</v>
      </c>
      <c r="G574" s="249">
        <f>G573+G569</f>
        <v>0</v>
      </c>
      <c r="H574" s="249">
        <f>H573+H569</f>
        <v>0</v>
      </c>
      <c r="I574" s="249">
        <f>SUM(F574:H574)</f>
        <v>0</v>
      </c>
    </row>
    <row r="575" spans="1:9" ht="12.75">
      <c r="A575" s="289"/>
      <c r="B575" s="269"/>
      <c r="C575" s="515"/>
      <c r="D575" s="269"/>
      <c r="E575" s="269"/>
      <c r="F575" s="289"/>
      <c r="G575" s="289"/>
      <c r="H575" s="289"/>
      <c r="I575" s="289"/>
    </row>
    <row r="576" spans="1:9" ht="12.75">
      <c r="A576" s="289"/>
      <c r="B576" s="269"/>
      <c r="C576" s="515"/>
      <c r="D576" s="269"/>
      <c r="E576" s="269"/>
      <c r="F576" s="289"/>
      <c r="G576" s="289"/>
      <c r="H576" s="289"/>
      <c r="I576" s="289"/>
    </row>
    <row r="577" spans="1:9" ht="12.75">
      <c r="A577" s="764" t="s">
        <v>566</v>
      </c>
      <c r="B577" s="764"/>
      <c r="C577" s="764"/>
      <c r="D577" s="764"/>
      <c r="E577" s="764"/>
      <c r="F577" s="764"/>
      <c r="G577" s="764"/>
      <c r="H577" s="764"/>
      <c r="I577" s="764"/>
    </row>
    <row r="578" spans="1:9" ht="12.75">
      <c r="A578" s="518" t="s">
        <v>849</v>
      </c>
      <c r="B578" s="519"/>
      <c r="C578" s="519"/>
      <c r="D578" s="519"/>
      <c r="E578" s="519"/>
      <c r="F578" s="519"/>
      <c r="G578" s="519"/>
      <c r="H578" s="519"/>
      <c r="I578" s="520"/>
    </row>
    <row r="579" spans="1:9" ht="12.75">
      <c r="A579" s="16" t="s">
        <v>567</v>
      </c>
      <c r="B579" s="550" t="s">
        <v>619</v>
      </c>
      <c r="C579" s="522"/>
      <c r="D579" s="162"/>
      <c r="E579" s="162"/>
      <c r="F579" s="162"/>
      <c r="G579" s="543" t="s">
        <v>620</v>
      </c>
      <c r="H579" s="162"/>
      <c r="I579" s="523"/>
    </row>
    <row r="580" spans="1:9" ht="12.75">
      <c r="A580" s="16" t="s">
        <v>570</v>
      </c>
      <c r="B580" s="527" t="s">
        <v>605</v>
      </c>
      <c r="C580" s="517"/>
      <c r="D580" s="162"/>
      <c r="E580" s="162"/>
      <c r="F580" s="162"/>
      <c r="G580" s="543" t="s">
        <v>853</v>
      </c>
      <c r="H580" s="765"/>
      <c r="I580" s="765"/>
    </row>
    <row r="581" spans="1:9" ht="12.75">
      <c r="A581" s="525" t="s">
        <v>573</v>
      </c>
      <c r="B581" s="525" t="s">
        <v>574</v>
      </c>
      <c r="C581" s="526" t="s">
        <v>575</v>
      </c>
      <c r="D581" s="525" t="s">
        <v>576</v>
      </c>
      <c r="E581" s="525" t="s">
        <v>577</v>
      </c>
      <c r="F581" s="525" t="s">
        <v>578</v>
      </c>
      <c r="G581" s="525" t="s">
        <v>579</v>
      </c>
      <c r="H581" s="525" t="s">
        <v>580</v>
      </c>
      <c r="I581" s="525" t="s">
        <v>377</v>
      </c>
    </row>
    <row r="582" spans="1:9" ht="12.75">
      <c r="A582" s="507" t="s">
        <v>581</v>
      </c>
      <c r="B582" s="525"/>
      <c r="C582" s="531"/>
      <c r="D582" s="406"/>
      <c r="E582" s="406"/>
      <c r="F582" s="406">
        <v>0</v>
      </c>
      <c r="G582" s="406">
        <v>349416409</v>
      </c>
      <c r="H582" s="406">
        <v>65000000</v>
      </c>
      <c r="I582" s="249">
        <f>SUM(F582:H582)</f>
        <v>414416409</v>
      </c>
    </row>
    <row r="583" spans="1:9" ht="12.75">
      <c r="A583" s="510" t="s">
        <v>582</v>
      </c>
      <c r="B583" s="255"/>
      <c r="C583" s="511"/>
      <c r="D583" s="255"/>
      <c r="E583" s="255"/>
      <c r="F583" s="251">
        <v>0</v>
      </c>
      <c r="G583" s="251">
        <v>60272253.76</v>
      </c>
      <c r="H583" s="251">
        <v>13691496.5</v>
      </c>
      <c r="I583" s="249">
        <f>SUM(F583:H583)</f>
        <v>73963750.25999999</v>
      </c>
    </row>
    <row r="584" spans="1:9" ht="12.75">
      <c r="A584" s="510"/>
      <c r="B584" s="255"/>
      <c r="C584" s="511"/>
      <c r="D584" s="255"/>
      <c r="E584" s="255"/>
      <c r="F584" s="255">
        <v>0</v>
      </c>
      <c r="G584" s="251">
        <v>156595236.75</v>
      </c>
      <c r="H584" s="251">
        <v>15063149.26</v>
      </c>
      <c r="I584" s="249">
        <f>SUM(F584:H584)</f>
        <v>171658386.01</v>
      </c>
    </row>
    <row r="585" spans="1:9" ht="12.75">
      <c r="A585" s="510"/>
      <c r="B585" s="255"/>
      <c r="C585" s="511"/>
      <c r="D585" s="255"/>
      <c r="E585" s="255"/>
      <c r="F585" s="255"/>
      <c r="G585" s="251"/>
      <c r="H585" s="251"/>
      <c r="I585" s="249">
        <f>SUM(F585:H585)</f>
        <v>0</v>
      </c>
    </row>
    <row r="586" spans="1:9" ht="12.75">
      <c r="A586" s="255"/>
      <c r="B586" s="255"/>
      <c r="C586" s="511"/>
      <c r="D586" s="255"/>
      <c r="E586" s="255"/>
      <c r="F586" s="255"/>
      <c r="G586" s="251"/>
      <c r="H586" s="251"/>
      <c r="I586" s="249">
        <f>SUM(F586:H586)</f>
        <v>0</v>
      </c>
    </row>
    <row r="587" spans="1:9" ht="12.75">
      <c r="A587" s="251" t="s">
        <v>311</v>
      </c>
      <c r="B587" s="255"/>
      <c r="C587" s="511"/>
      <c r="D587" s="255"/>
      <c r="E587" s="255"/>
      <c r="F587" s="544">
        <f>SUM(F584:F586)</f>
        <v>0</v>
      </c>
      <c r="G587" s="544">
        <f>SUM(G584:G586)</f>
        <v>156595236.75</v>
      </c>
      <c r="H587" s="544">
        <f>SUM(H584:H586)</f>
        <v>15063149.26</v>
      </c>
      <c r="I587" s="249">
        <f>SUM(F587:H587)</f>
        <v>171658386.01</v>
      </c>
    </row>
    <row r="588" spans="1:9" ht="12.75">
      <c r="A588" s="251" t="s">
        <v>583</v>
      </c>
      <c r="B588" s="255"/>
      <c r="C588" s="511"/>
      <c r="D588" s="255"/>
      <c r="E588" s="255"/>
      <c r="F588" s="249">
        <f>F587+F583</f>
        <v>0</v>
      </c>
      <c r="G588" s="249">
        <f>G587+G583</f>
        <v>216867490.51</v>
      </c>
      <c r="H588" s="249">
        <f>H587+H583</f>
        <v>28754645.759999998</v>
      </c>
      <c r="I588" s="249">
        <f>SUM(F588:H588)</f>
        <v>245622136.26999998</v>
      </c>
    </row>
    <row r="589" spans="1:9" ht="12.75">
      <c r="A589" s="289"/>
      <c r="B589" s="269"/>
      <c r="C589" s="515"/>
      <c r="D589" s="269"/>
      <c r="E589" s="269"/>
      <c r="F589" s="289"/>
      <c r="G589" s="289"/>
      <c r="H589" s="289"/>
      <c r="I589" s="289"/>
    </row>
    <row r="590" spans="1:9" ht="12.75">
      <c r="A590" s="289"/>
      <c r="B590" s="269"/>
      <c r="C590" s="515"/>
      <c r="D590" s="269"/>
      <c r="E590" s="269"/>
      <c r="F590" s="289"/>
      <c r="G590" s="289"/>
      <c r="H590" s="289"/>
      <c r="I590" s="289"/>
    </row>
    <row r="591" spans="1:9" ht="12.75">
      <c r="A591" s="764" t="s">
        <v>566</v>
      </c>
      <c r="B591" s="764"/>
      <c r="C591" s="764"/>
      <c r="D591" s="764"/>
      <c r="E591" s="764"/>
      <c r="F591" s="764"/>
      <c r="G591" s="764"/>
      <c r="H591" s="764"/>
      <c r="I591" s="764"/>
    </row>
    <row r="592" spans="1:9" ht="12.75">
      <c r="A592" s="518" t="s">
        <v>849</v>
      </c>
      <c r="B592" s="519"/>
      <c r="C592" s="519"/>
      <c r="D592" s="519"/>
      <c r="E592" s="519"/>
      <c r="F592" s="519"/>
      <c r="G592" s="519"/>
      <c r="H592" s="519"/>
      <c r="I592" s="520"/>
    </row>
    <row r="593" spans="1:9" ht="12.75">
      <c r="A593" s="16" t="s">
        <v>567</v>
      </c>
      <c r="B593" s="550" t="s">
        <v>619</v>
      </c>
      <c r="C593" s="522"/>
      <c r="D593" s="162"/>
      <c r="E593" s="162"/>
      <c r="F593" s="162"/>
      <c r="G593" s="543" t="s">
        <v>628</v>
      </c>
      <c r="H593" s="162"/>
      <c r="I593" s="523"/>
    </row>
    <row r="594" spans="1:9" ht="12.75">
      <c r="A594" s="16" t="s">
        <v>570</v>
      </c>
      <c r="B594" s="527" t="s">
        <v>629</v>
      </c>
      <c r="C594" s="522"/>
      <c r="D594" s="524"/>
      <c r="E594" s="524"/>
      <c r="F594" s="524"/>
      <c r="G594" s="543" t="s">
        <v>853</v>
      </c>
      <c r="H594" s="766"/>
      <c r="I594" s="766"/>
    </row>
    <row r="595" spans="1:9" ht="12.75">
      <c r="A595" s="525" t="s">
        <v>573</v>
      </c>
      <c r="B595" s="525" t="s">
        <v>574</v>
      </c>
      <c r="C595" s="526" t="s">
        <v>575</v>
      </c>
      <c r="D595" s="525" t="s">
        <v>576</v>
      </c>
      <c r="E595" s="525" t="s">
        <v>577</v>
      </c>
      <c r="F595" s="525" t="s">
        <v>578</v>
      </c>
      <c r="G595" s="525" t="s">
        <v>579</v>
      </c>
      <c r="H595" s="525" t="s">
        <v>580</v>
      </c>
      <c r="I595" s="525" t="s">
        <v>377</v>
      </c>
    </row>
    <row r="596" spans="1:9" ht="12.75">
      <c r="A596" s="507" t="s">
        <v>581</v>
      </c>
      <c r="B596" s="525"/>
      <c r="C596" s="531"/>
      <c r="D596" s="406"/>
      <c r="E596" s="406"/>
      <c r="F596" s="406">
        <v>0</v>
      </c>
      <c r="G596" s="406">
        <v>0</v>
      </c>
      <c r="H596" s="406">
        <v>0</v>
      </c>
      <c r="I596" s="249">
        <f>SUM(F596:H596)</f>
        <v>0</v>
      </c>
    </row>
    <row r="597" spans="1:9" ht="12.75">
      <c r="A597" s="510" t="s">
        <v>582</v>
      </c>
      <c r="B597" s="255"/>
      <c r="C597" s="511"/>
      <c r="D597" s="255"/>
      <c r="E597" s="255"/>
      <c r="F597" s="251">
        <v>0</v>
      </c>
      <c r="G597" s="251">
        <v>0</v>
      </c>
      <c r="H597" s="251">
        <v>0</v>
      </c>
      <c r="I597" s="249">
        <f>SUM(F597:H597)</f>
        <v>0</v>
      </c>
    </row>
    <row r="598" spans="1:9" ht="12.75">
      <c r="A598" s="255"/>
      <c r="B598" s="255"/>
      <c r="C598" s="511"/>
      <c r="D598" s="255"/>
      <c r="E598" s="255"/>
      <c r="F598" s="251">
        <v>0</v>
      </c>
      <c r="G598" s="255">
        <v>0</v>
      </c>
      <c r="H598" s="251">
        <v>0</v>
      </c>
      <c r="I598" s="249">
        <f>SUM(F598:H598)</f>
        <v>0</v>
      </c>
    </row>
    <row r="599" spans="1:9" ht="12.75">
      <c r="A599" s="255"/>
      <c r="B599" s="255"/>
      <c r="C599" s="511"/>
      <c r="D599" s="255"/>
      <c r="E599" s="255"/>
      <c r="F599" s="255"/>
      <c r="G599" s="255"/>
      <c r="H599" s="251"/>
      <c r="I599" s="249">
        <f>SUM(F599:H599)</f>
        <v>0</v>
      </c>
    </row>
    <row r="600" spans="1:9" ht="12.75">
      <c r="A600" s="255"/>
      <c r="B600" s="255"/>
      <c r="C600" s="511"/>
      <c r="D600" s="255"/>
      <c r="E600" s="255"/>
      <c r="F600" s="255"/>
      <c r="G600" s="255"/>
      <c r="H600" s="251"/>
      <c r="I600" s="249">
        <f>SUM(F600:H600)</f>
        <v>0</v>
      </c>
    </row>
    <row r="601" spans="1:9" ht="12.75">
      <c r="A601" s="251" t="s">
        <v>311</v>
      </c>
      <c r="B601" s="255"/>
      <c r="C601" s="511"/>
      <c r="D601" s="255"/>
      <c r="E601" s="255"/>
      <c r="F601" s="544">
        <f>SUM(F598:F600)</f>
        <v>0</v>
      </c>
      <c r="G601" s="544">
        <f>SUM(G598:G600)</f>
        <v>0</v>
      </c>
      <c r="H601" s="544">
        <f>SUM(H598:H600)</f>
        <v>0</v>
      </c>
      <c r="I601" s="249">
        <f>SUM(F601:H601)</f>
        <v>0</v>
      </c>
    </row>
    <row r="602" spans="1:9" ht="12.75">
      <c r="A602" s="251" t="s">
        <v>583</v>
      </c>
      <c r="B602" s="255"/>
      <c r="C602" s="511"/>
      <c r="D602" s="255"/>
      <c r="E602" s="255"/>
      <c r="F602" s="249">
        <f>F597+F601</f>
        <v>0</v>
      </c>
      <c r="G602" s="249">
        <f>G601+G597</f>
        <v>0</v>
      </c>
      <c r="H602" s="249">
        <f>H601+H597</f>
        <v>0</v>
      </c>
      <c r="I602" s="249">
        <f>SUM(F602:H602)</f>
        <v>0</v>
      </c>
    </row>
    <row r="603" spans="1:9" ht="12.75">
      <c r="A603" s="528"/>
      <c r="B603" s="269"/>
      <c r="C603" s="515"/>
      <c r="D603" s="269"/>
      <c r="E603" s="269"/>
      <c r="F603" s="289"/>
      <c r="G603" s="289"/>
      <c r="H603" s="289"/>
      <c r="I603" s="289"/>
    </row>
    <row r="604" spans="1:9" ht="12.75">
      <c r="A604" s="528"/>
      <c r="B604" s="269"/>
      <c r="C604" s="515"/>
      <c r="D604" s="269"/>
      <c r="E604" s="269"/>
      <c r="F604" s="289"/>
      <c r="G604" s="289"/>
      <c r="H604" s="289"/>
      <c r="I604" s="289"/>
    </row>
    <row r="605" spans="1:9" ht="12.75">
      <c r="A605" s="764" t="s">
        <v>566</v>
      </c>
      <c r="B605" s="764"/>
      <c r="C605" s="764"/>
      <c r="D605" s="764"/>
      <c r="E605" s="764"/>
      <c r="F605" s="764"/>
      <c r="G605" s="764"/>
      <c r="H605" s="764"/>
      <c r="I605" s="764"/>
    </row>
    <row r="606" spans="1:9" ht="12.75">
      <c r="A606" s="518" t="s">
        <v>849</v>
      </c>
      <c r="B606" s="519"/>
      <c r="C606" s="519"/>
      <c r="D606" s="519"/>
      <c r="E606" s="519"/>
      <c r="F606" s="519"/>
      <c r="G606" s="519"/>
      <c r="H606" s="519"/>
      <c r="I606" s="520"/>
    </row>
    <row r="607" spans="1:9" ht="12.75">
      <c r="A607" s="16" t="s">
        <v>567</v>
      </c>
      <c r="B607" s="550" t="s">
        <v>619</v>
      </c>
      <c r="C607" s="522"/>
      <c r="D607" s="162"/>
      <c r="E607" s="162"/>
      <c r="F607" s="162"/>
      <c r="G607" s="543" t="s">
        <v>628</v>
      </c>
      <c r="H607" s="162"/>
      <c r="I607" s="523"/>
    </row>
    <row r="608" spans="1:9" ht="12.75">
      <c r="A608" s="16" t="s">
        <v>570</v>
      </c>
      <c r="B608" s="527" t="s">
        <v>630</v>
      </c>
      <c r="C608" s="522"/>
      <c r="D608" s="524"/>
      <c r="E608" s="524"/>
      <c r="F608" s="524"/>
      <c r="G608" s="543" t="s">
        <v>853</v>
      </c>
      <c r="H608" s="766"/>
      <c r="I608" s="766"/>
    </row>
    <row r="609" spans="1:9" ht="12.75">
      <c r="A609" s="525" t="s">
        <v>573</v>
      </c>
      <c r="B609" s="525" t="s">
        <v>574</v>
      </c>
      <c r="C609" s="526" t="s">
        <v>575</v>
      </c>
      <c r="D609" s="525" t="s">
        <v>576</v>
      </c>
      <c r="E609" s="525" t="s">
        <v>577</v>
      </c>
      <c r="F609" s="525" t="s">
        <v>578</v>
      </c>
      <c r="G609" s="525" t="s">
        <v>579</v>
      </c>
      <c r="H609" s="525" t="s">
        <v>580</v>
      </c>
      <c r="I609" s="525" t="s">
        <v>377</v>
      </c>
    </row>
    <row r="610" spans="1:9" ht="12.75">
      <c r="A610" s="507" t="s">
        <v>581</v>
      </c>
      <c r="B610" s="525"/>
      <c r="C610" s="531"/>
      <c r="D610" s="406"/>
      <c r="E610" s="406"/>
      <c r="F610" s="406">
        <v>0</v>
      </c>
      <c r="G610" s="406">
        <v>0</v>
      </c>
      <c r="H610" s="406">
        <v>0</v>
      </c>
      <c r="I610" s="249">
        <f>SUM(F610:H610)</f>
        <v>0</v>
      </c>
    </row>
    <row r="611" spans="1:9" ht="12.75">
      <c r="A611" s="510" t="s">
        <v>582</v>
      </c>
      <c r="B611" s="255"/>
      <c r="C611" s="511"/>
      <c r="D611" s="255"/>
      <c r="E611" s="255"/>
      <c r="F611" s="251">
        <v>0</v>
      </c>
      <c r="G611" s="251">
        <v>0</v>
      </c>
      <c r="H611" s="251">
        <v>0</v>
      </c>
      <c r="I611" s="249">
        <f>SUM(F611:H611)</f>
        <v>0</v>
      </c>
    </row>
    <row r="612" spans="1:9" ht="12.75">
      <c r="A612" s="510"/>
      <c r="B612" s="255"/>
      <c r="C612" s="511"/>
      <c r="D612" s="255"/>
      <c r="E612" s="255"/>
      <c r="F612" s="251">
        <v>0</v>
      </c>
      <c r="G612" s="255">
        <v>0</v>
      </c>
      <c r="H612" s="251">
        <v>0</v>
      </c>
      <c r="I612" s="249">
        <f>SUM(F612:H612)</f>
        <v>0</v>
      </c>
    </row>
    <row r="613" spans="1:9" ht="12.75">
      <c r="A613" s="510"/>
      <c r="B613" s="255"/>
      <c r="C613" s="511"/>
      <c r="D613" s="255"/>
      <c r="E613" s="255"/>
      <c r="F613" s="251"/>
      <c r="G613" s="255"/>
      <c r="H613" s="251"/>
      <c r="I613" s="249">
        <f>SUM(F613:H613)</f>
        <v>0</v>
      </c>
    </row>
    <row r="614" spans="1:9" ht="12.75">
      <c r="A614" s="510"/>
      <c r="B614" s="255"/>
      <c r="C614" s="511"/>
      <c r="D614" s="255"/>
      <c r="E614" s="255"/>
      <c r="F614" s="251"/>
      <c r="G614" s="255"/>
      <c r="H614" s="251"/>
      <c r="I614" s="249">
        <f>SUM(F614:H614)</f>
        <v>0</v>
      </c>
    </row>
    <row r="615" spans="1:9" ht="12.75">
      <c r="A615" s="251" t="s">
        <v>311</v>
      </c>
      <c r="B615" s="255"/>
      <c r="C615" s="511"/>
      <c r="D615" s="255"/>
      <c r="E615" s="255"/>
      <c r="F615" s="544">
        <f>SUM(F612:F614)</f>
        <v>0</v>
      </c>
      <c r="G615" s="544">
        <f>SUM(G612:G614)</f>
        <v>0</v>
      </c>
      <c r="H615" s="544">
        <f>SUM(H612:H614)</f>
        <v>0</v>
      </c>
      <c r="I615" s="249">
        <f>SUM(F615:H615)</f>
        <v>0</v>
      </c>
    </row>
    <row r="616" spans="1:9" ht="12.75">
      <c r="A616" s="251" t="s">
        <v>583</v>
      </c>
      <c r="B616" s="255"/>
      <c r="C616" s="511"/>
      <c r="D616" s="255"/>
      <c r="E616" s="255"/>
      <c r="F616" s="249">
        <f>F615+F611</f>
        <v>0</v>
      </c>
      <c r="G616" s="249">
        <f>G615+G611</f>
        <v>0</v>
      </c>
      <c r="H616" s="249">
        <f>H615+H611</f>
        <v>0</v>
      </c>
      <c r="I616" s="249">
        <f>SUM(F616:H616)</f>
        <v>0</v>
      </c>
    </row>
    <row r="617" spans="1:10" s="101" customFormat="1" ht="12.75">
      <c r="A617" s="528"/>
      <c r="B617" s="269"/>
      <c r="C617" s="515"/>
      <c r="D617" s="269"/>
      <c r="E617" s="269"/>
      <c r="F617" s="289"/>
      <c r="G617" s="289"/>
      <c r="H617" s="289"/>
      <c r="I617" s="289"/>
      <c r="J617" s="25"/>
    </row>
    <row r="618" spans="1:10" ht="12.75">
      <c r="A618" s="445"/>
      <c r="B618" s="269"/>
      <c r="C618" s="515"/>
      <c r="D618" s="269"/>
      <c r="E618" s="269"/>
      <c r="F618" s="289"/>
      <c r="G618" s="269"/>
      <c r="H618" s="289"/>
      <c r="I618" s="269"/>
      <c r="J618" s="17"/>
    </row>
    <row r="619" spans="1:10" ht="12.75">
      <c r="A619" s="764" t="s">
        <v>566</v>
      </c>
      <c r="B619" s="764"/>
      <c r="C619" s="764"/>
      <c r="D619" s="764"/>
      <c r="E619" s="764"/>
      <c r="F619" s="764"/>
      <c r="G619" s="764"/>
      <c r="H619" s="764"/>
      <c r="I619" s="764"/>
      <c r="J619" s="16"/>
    </row>
    <row r="620" spans="1:10" ht="12.75">
      <c r="A620" s="518" t="s">
        <v>849</v>
      </c>
      <c r="B620" s="519"/>
      <c r="C620" s="519"/>
      <c r="D620" s="519"/>
      <c r="E620" s="519"/>
      <c r="F620" s="519"/>
      <c r="G620" s="519"/>
      <c r="H620" s="519"/>
      <c r="I620" s="520"/>
      <c r="J620" s="17"/>
    </row>
    <row r="621" spans="1:9" ht="12.75">
      <c r="A621" s="16" t="s">
        <v>567</v>
      </c>
      <c r="B621" s="550" t="s">
        <v>619</v>
      </c>
      <c r="C621" s="522"/>
      <c r="D621" s="162"/>
      <c r="E621" s="162"/>
      <c r="F621" s="162"/>
      <c r="G621" s="543" t="s">
        <v>628</v>
      </c>
      <c r="H621" s="162"/>
      <c r="I621" s="523"/>
    </row>
    <row r="622" spans="1:9" ht="12.75">
      <c r="A622" s="16" t="s">
        <v>570</v>
      </c>
      <c r="B622" s="527" t="s">
        <v>631</v>
      </c>
      <c r="C622" s="517"/>
      <c r="D622" s="162"/>
      <c r="E622" s="162"/>
      <c r="F622" s="162"/>
      <c r="G622" s="543" t="s">
        <v>853</v>
      </c>
      <c r="H622" s="765"/>
      <c r="I622" s="765"/>
    </row>
    <row r="623" spans="1:10" ht="12.75">
      <c r="A623" s="525" t="s">
        <v>573</v>
      </c>
      <c r="B623" s="525" t="s">
        <v>574</v>
      </c>
      <c r="C623" s="526" t="s">
        <v>575</v>
      </c>
      <c r="D623" s="525" t="s">
        <v>576</v>
      </c>
      <c r="E623" s="525" t="s">
        <v>577</v>
      </c>
      <c r="F623" s="525" t="s">
        <v>578</v>
      </c>
      <c r="G623" s="525" t="s">
        <v>579</v>
      </c>
      <c r="H623" s="525" t="s">
        <v>580</v>
      </c>
      <c r="I623" s="525" t="s">
        <v>377</v>
      </c>
      <c r="J623" s="518"/>
    </row>
    <row r="624" spans="1:10" ht="12.75">
      <c r="A624" s="507" t="s">
        <v>581</v>
      </c>
      <c r="B624" s="525"/>
      <c r="C624" s="531"/>
      <c r="D624" s="406"/>
      <c r="E624" s="406"/>
      <c r="F624" s="406">
        <v>0</v>
      </c>
      <c r="G624" s="406">
        <v>0</v>
      </c>
      <c r="H624" s="406">
        <v>0</v>
      </c>
      <c r="I624" s="249">
        <f>SUM(F624:H624)</f>
        <v>0</v>
      </c>
      <c r="J624" s="519"/>
    </row>
    <row r="625" spans="1:9" ht="12.75">
      <c r="A625" s="510" t="s">
        <v>582</v>
      </c>
      <c r="B625" s="255"/>
      <c r="C625" s="511"/>
      <c r="D625" s="255"/>
      <c r="E625" s="255"/>
      <c r="F625" s="251">
        <v>0</v>
      </c>
      <c r="G625" s="251">
        <v>0</v>
      </c>
      <c r="H625" s="251">
        <v>0</v>
      </c>
      <c r="I625" s="249">
        <f>SUM(F625:H625)</f>
        <v>0</v>
      </c>
    </row>
    <row r="626" spans="1:9" ht="12.75">
      <c r="A626" s="510"/>
      <c r="B626" s="255"/>
      <c r="C626" s="511"/>
      <c r="D626" s="255"/>
      <c r="E626" s="255"/>
      <c r="F626" s="251">
        <v>0</v>
      </c>
      <c r="G626" s="251">
        <v>0</v>
      </c>
      <c r="H626" s="251">
        <v>0</v>
      </c>
      <c r="I626" s="249">
        <f>SUM(F626:H626)</f>
        <v>0</v>
      </c>
    </row>
    <row r="627" spans="1:9" ht="12.75">
      <c r="A627" s="510"/>
      <c r="B627" s="255"/>
      <c r="C627" s="511"/>
      <c r="D627" s="255"/>
      <c r="E627" s="255"/>
      <c r="F627" s="251"/>
      <c r="G627" s="251"/>
      <c r="H627" s="251"/>
      <c r="I627" s="249">
        <f>SUM(F627:H627)</f>
        <v>0</v>
      </c>
    </row>
    <row r="628" spans="1:9" ht="12.75">
      <c r="A628" s="510"/>
      <c r="B628" s="255"/>
      <c r="C628" s="511"/>
      <c r="D628" s="255"/>
      <c r="E628" s="255"/>
      <c r="F628" s="251"/>
      <c r="G628" s="251"/>
      <c r="H628" s="251"/>
      <c r="I628" s="249">
        <f>SUM(F628:H628)</f>
        <v>0</v>
      </c>
    </row>
    <row r="629" spans="1:9" ht="12.75">
      <c r="A629" s="251" t="s">
        <v>311</v>
      </c>
      <c r="B629" s="255"/>
      <c r="C629" s="511"/>
      <c r="D629" s="255"/>
      <c r="E629" s="255"/>
      <c r="F629" s="544">
        <f>SUM(F626:F628)</f>
        <v>0</v>
      </c>
      <c r="G629" s="544">
        <f>SUM(G626:G628)</f>
        <v>0</v>
      </c>
      <c r="H629" s="544">
        <f>SUM(H626:H628)</f>
        <v>0</v>
      </c>
      <c r="I629" s="249">
        <f>SUM(F629:H629)</f>
        <v>0</v>
      </c>
    </row>
    <row r="630" spans="1:9" ht="12.75">
      <c r="A630" s="251" t="s">
        <v>583</v>
      </c>
      <c r="B630" s="255"/>
      <c r="C630" s="511"/>
      <c r="D630" s="255"/>
      <c r="E630" s="255"/>
      <c r="F630" s="249">
        <f>F629+F625</f>
        <v>0</v>
      </c>
      <c r="G630" s="249">
        <f>G629+G625</f>
        <v>0</v>
      </c>
      <c r="H630" s="249">
        <f>H629+H625</f>
        <v>0</v>
      </c>
      <c r="I630" s="249">
        <f>SUM(F630:H630)</f>
        <v>0</v>
      </c>
    </row>
    <row r="631" spans="1:10" ht="12.75">
      <c r="A631" s="528"/>
      <c r="B631" s="269"/>
      <c r="C631" s="515"/>
      <c r="D631" s="269"/>
      <c r="E631" s="269"/>
      <c r="F631" s="289"/>
      <c r="G631" s="289"/>
      <c r="H631" s="289"/>
      <c r="I631" s="289"/>
      <c r="J631" s="17"/>
    </row>
    <row r="632" spans="1:10" ht="12.75">
      <c r="A632" s="289"/>
      <c r="B632" s="269"/>
      <c r="C632" s="515"/>
      <c r="D632" s="269"/>
      <c r="E632" s="269"/>
      <c r="F632" s="289"/>
      <c r="G632" s="289"/>
      <c r="H632" s="289"/>
      <c r="I632" s="289"/>
      <c r="J632" s="17"/>
    </row>
    <row r="633" spans="1:10" ht="12.75">
      <c r="A633" s="764" t="s">
        <v>566</v>
      </c>
      <c r="B633" s="764"/>
      <c r="C633" s="764"/>
      <c r="D633" s="764"/>
      <c r="E633" s="764"/>
      <c r="F633" s="764"/>
      <c r="G633" s="764"/>
      <c r="H633" s="764"/>
      <c r="I633" s="764"/>
      <c r="J633" s="17"/>
    </row>
    <row r="634" spans="1:10" ht="12.75">
      <c r="A634" s="518" t="s">
        <v>849</v>
      </c>
      <c r="B634" s="519"/>
      <c r="C634" s="519"/>
      <c r="D634" s="519"/>
      <c r="E634" s="519"/>
      <c r="F634" s="519"/>
      <c r="G634" s="519"/>
      <c r="H634" s="519"/>
      <c r="I634" s="520"/>
      <c r="J634" s="17"/>
    </row>
    <row r="635" spans="1:10" ht="12.75">
      <c r="A635" s="16" t="s">
        <v>567</v>
      </c>
      <c r="B635" s="550" t="s">
        <v>619</v>
      </c>
      <c r="C635" s="522"/>
      <c r="D635" s="162"/>
      <c r="E635" s="162"/>
      <c r="F635" s="162"/>
      <c r="G635" s="543" t="s">
        <v>628</v>
      </c>
      <c r="H635" s="162"/>
      <c r="I635" s="523"/>
      <c r="J635" s="17"/>
    </row>
    <row r="636" spans="1:10" ht="12.75">
      <c r="A636" s="16" t="s">
        <v>570</v>
      </c>
      <c r="B636" s="527" t="s">
        <v>366</v>
      </c>
      <c r="C636" s="522"/>
      <c r="D636" s="524"/>
      <c r="E636" s="524"/>
      <c r="F636" s="524"/>
      <c r="G636" s="543" t="s">
        <v>853</v>
      </c>
      <c r="H636" s="766"/>
      <c r="I636" s="766"/>
      <c r="J636" s="17"/>
    </row>
    <row r="637" spans="1:10" ht="12.75">
      <c r="A637" s="525" t="s">
        <v>573</v>
      </c>
      <c r="B637" s="525" t="s">
        <v>574</v>
      </c>
      <c r="C637" s="526" t="s">
        <v>575</v>
      </c>
      <c r="D637" s="525" t="s">
        <v>576</v>
      </c>
      <c r="E637" s="525" t="s">
        <v>577</v>
      </c>
      <c r="F637" s="525" t="s">
        <v>578</v>
      </c>
      <c r="G637" s="525" t="s">
        <v>579</v>
      </c>
      <c r="H637" s="525" t="s">
        <v>580</v>
      </c>
      <c r="I637" s="525" t="s">
        <v>377</v>
      </c>
      <c r="J637" s="17"/>
    </row>
    <row r="638" spans="1:10" ht="12.75">
      <c r="A638" s="507" t="s">
        <v>581</v>
      </c>
      <c r="B638" s="525"/>
      <c r="C638" s="531"/>
      <c r="D638" s="406"/>
      <c r="E638" s="406"/>
      <c r="F638" s="406">
        <v>0</v>
      </c>
      <c r="G638" s="406">
        <v>0</v>
      </c>
      <c r="H638" s="406">
        <v>0</v>
      </c>
      <c r="I638" s="249">
        <f>SUM(F638:H638)</f>
        <v>0</v>
      </c>
      <c r="J638" s="17"/>
    </row>
    <row r="639" spans="1:10" ht="12.75">
      <c r="A639" s="510" t="s">
        <v>582</v>
      </c>
      <c r="B639" s="255"/>
      <c r="C639" s="511"/>
      <c r="D639" s="255"/>
      <c r="E639" s="255"/>
      <c r="F639" s="251">
        <v>0</v>
      </c>
      <c r="G639" s="251">
        <v>0</v>
      </c>
      <c r="H639" s="251">
        <v>0</v>
      </c>
      <c r="I639" s="249">
        <f>SUM(F639:H639)</f>
        <v>0</v>
      </c>
      <c r="J639" s="17"/>
    </row>
    <row r="640" spans="1:10" ht="12.75">
      <c r="A640" s="510"/>
      <c r="B640" s="255"/>
      <c r="C640" s="511"/>
      <c r="D640" s="255"/>
      <c r="E640" s="255"/>
      <c r="F640" s="251">
        <v>0</v>
      </c>
      <c r="G640" s="251">
        <v>0</v>
      </c>
      <c r="H640" s="251">
        <v>0</v>
      </c>
      <c r="I640" s="249">
        <f>SUM(F640:H640)</f>
        <v>0</v>
      </c>
      <c r="J640" s="17"/>
    </row>
    <row r="641" spans="1:10" ht="12.75">
      <c r="A641" s="510"/>
      <c r="B641" s="255"/>
      <c r="C641" s="511"/>
      <c r="D641" s="255"/>
      <c r="E641" s="255"/>
      <c r="F641" s="251"/>
      <c r="G641" s="251"/>
      <c r="H641" s="251"/>
      <c r="I641" s="249">
        <f>SUM(F641:H641)</f>
        <v>0</v>
      </c>
      <c r="J641" s="17"/>
    </row>
    <row r="642" spans="1:10" ht="12.75">
      <c r="A642" s="510"/>
      <c r="B642" s="255"/>
      <c r="C642" s="511"/>
      <c r="D642" s="255"/>
      <c r="E642" s="255"/>
      <c r="F642" s="251"/>
      <c r="G642" s="251"/>
      <c r="H642" s="251"/>
      <c r="I642" s="249">
        <f>SUM(F642:H642)</f>
        <v>0</v>
      </c>
      <c r="J642" s="17"/>
    </row>
    <row r="643" spans="1:10" ht="12.75">
      <c r="A643" s="251" t="s">
        <v>311</v>
      </c>
      <c r="B643" s="255"/>
      <c r="C643" s="511"/>
      <c r="D643" s="255"/>
      <c r="E643" s="255"/>
      <c r="F643" s="544">
        <f>SUM(F640:F642)</f>
        <v>0</v>
      </c>
      <c r="G643" s="544">
        <f>SUM(G640:G642)</f>
        <v>0</v>
      </c>
      <c r="H643" s="544">
        <f>SUM(H640:H642)</f>
        <v>0</v>
      </c>
      <c r="I643" s="249">
        <f>SUM(F643:H643)</f>
        <v>0</v>
      </c>
      <c r="J643" s="17"/>
    </row>
    <row r="644" spans="1:10" ht="12.75">
      <c r="A644" s="251" t="s">
        <v>583</v>
      </c>
      <c r="B644" s="255"/>
      <c r="C644" s="511"/>
      <c r="D644" s="255"/>
      <c r="E644" s="255"/>
      <c r="F644" s="249">
        <f>F643+F639</f>
        <v>0</v>
      </c>
      <c r="G644" s="249">
        <f>G643+G639</f>
        <v>0</v>
      </c>
      <c r="H644" s="249">
        <f>H643+H639</f>
        <v>0</v>
      </c>
      <c r="I644" s="249">
        <f>SUM(F644:H644)</f>
        <v>0</v>
      </c>
      <c r="J644" s="17"/>
    </row>
    <row r="645" spans="1:10" ht="12.75">
      <c r="A645" s="289"/>
      <c r="B645" s="269"/>
      <c r="C645" s="515"/>
      <c r="D645" s="269"/>
      <c r="E645" s="269"/>
      <c r="F645" s="289"/>
      <c r="G645" s="289"/>
      <c r="H645" s="289"/>
      <c r="I645" s="289"/>
      <c r="J645" s="17"/>
    </row>
    <row r="646" spans="1:10" ht="12.75">
      <c r="A646" s="289"/>
      <c r="B646" s="269"/>
      <c r="C646" s="515"/>
      <c r="D646" s="269"/>
      <c r="E646" s="269"/>
      <c r="F646" s="289"/>
      <c r="G646" s="289"/>
      <c r="H646" s="289"/>
      <c r="I646" s="289"/>
      <c r="J646" s="17"/>
    </row>
    <row r="647" spans="1:10" ht="12.75">
      <c r="A647" s="764" t="s">
        <v>566</v>
      </c>
      <c r="B647" s="764"/>
      <c r="C647" s="764"/>
      <c r="D647" s="764"/>
      <c r="E647" s="764"/>
      <c r="F647" s="764"/>
      <c r="G647" s="764"/>
      <c r="H647" s="764"/>
      <c r="I647" s="764"/>
      <c r="J647" s="17"/>
    </row>
    <row r="648" spans="1:10" ht="12.75">
      <c r="A648" s="518" t="s">
        <v>849</v>
      </c>
      <c r="B648" s="519"/>
      <c r="C648" s="519"/>
      <c r="D648" s="519"/>
      <c r="E648" s="519"/>
      <c r="F648" s="519"/>
      <c r="G648" s="519"/>
      <c r="H648" s="519"/>
      <c r="I648" s="520"/>
      <c r="J648" s="17"/>
    </row>
    <row r="649" spans="1:10" ht="12.75">
      <c r="A649" s="16" t="s">
        <v>567</v>
      </c>
      <c r="B649" s="550" t="s">
        <v>619</v>
      </c>
      <c r="C649" s="522"/>
      <c r="D649" s="162"/>
      <c r="E649" s="162"/>
      <c r="F649" s="162"/>
      <c r="G649" s="543" t="s">
        <v>628</v>
      </c>
      <c r="H649" s="162"/>
      <c r="I649" s="523"/>
      <c r="J649" s="17"/>
    </row>
    <row r="650" spans="1:10" ht="12.75">
      <c r="A650" s="16" t="s">
        <v>570</v>
      </c>
      <c r="B650" s="527" t="s">
        <v>632</v>
      </c>
      <c r="C650" s="522"/>
      <c r="D650" s="524"/>
      <c r="E650" s="524"/>
      <c r="F650" s="524"/>
      <c r="G650" s="543" t="s">
        <v>853</v>
      </c>
      <c r="H650" s="766"/>
      <c r="I650" s="766"/>
      <c r="J650" s="17"/>
    </row>
    <row r="651" spans="1:10" ht="12.75">
      <c r="A651" s="525" t="s">
        <v>573</v>
      </c>
      <c r="B651" s="525" t="s">
        <v>574</v>
      </c>
      <c r="C651" s="526" t="s">
        <v>575</v>
      </c>
      <c r="D651" s="525" t="s">
        <v>576</v>
      </c>
      <c r="E651" s="525" t="s">
        <v>577</v>
      </c>
      <c r="F651" s="525" t="s">
        <v>578</v>
      </c>
      <c r="G651" s="525" t="s">
        <v>579</v>
      </c>
      <c r="H651" s="525" t="s">
        <v>580</v>
      </c>
      <c r="I651" s="525" t="s">
        <v>377</v>
      </c>
      <c r="J651" s="17"/>
    </row>
    <row r="652" spans="1:10" ht="12.75">
      <c r="A652" s="507" t="s">
        <v>581</v>
      </c>
      <c r="B652" s="525"/>
      <c r="C652" s="531"/>
      <c r="D652" s="406"/>
      <c r="E652" s="406"/>
      <c r="F652" s="406">
        <v>0</v>
      </c>
      <c r="G652" s="406">
        <v>0</v>
      </c>
      <c r="H652" s="406">
        <v>0</v>
      </c>
      <c r="I652" s="249">
        <f>SUM(F652:H652)</f>
        <v>0</v>
      </c>
      <c r="J652" s="17"/>
    </row>
    <row r="653" spans="1:10" ht="12.75">
      <c r="A653" s="510" t="s">
        <v>582</v>
      </c>
      <c r="B653" s="255"/>
      <c r="C653" s="511"/>
      <c r="D653" s="255"/>
      <c r="E653" s="255"/>
      <c r="F653" s="251">
        <v>0</v>
      </c>
      <c r="G653" s="251">
        <v>0</v>
      </c>
      <c r="H653" s="251">
        <v>0</v>
      </c>
      <c r="I653" s="249">
        <f>SUM(F653:H653)</f>
        <v>0</v>
      </c>
      <c r="J653" s="17"/>
    </row>
    <row r="654" spans="1:10" ht="12.75">
      <c r="A654" s="510"/>
      <c r="B654" s="255"/>
      <c r="C654" s="511"/>
      <c r="D654" s="255"/>
      <c r="E654" s="255"/>
      <c r="F654" s="251">
        <v>0</v>
      </c>
      <c r="G654" s="251">
        <v>0</v>
      </c>
      <c r="H654" s="251">
        <v>0</v>
      </c>
      <c r="I654" s="249">
        <f>SUM(F654:H654)</f>
        <v>0</v>
      </c>
      <c r="J654" s="17"/>
    </row>
    <row r="655" spans="1:10" ht="12.75">
      <c r="A655" s="510"/>
      <c r="B655" s="255"/>
      <c r="C655" s="511"/>
      <c r="D655" s="255"/>
      <c r="E655" s="255"/>
      <c r="F655" s="251"/>
      <c r="G655" s="251"/>
      <c r="H655" s="251"/>
      <c r="I655" s="249">
        <f>SUM(F655:H655)</f>
        <v>0</v>
      </c>
      <c r="J655" s="17"/>
    </row>
    <row r="656" spans="1:10" ht="12.75">
      <c r="A656" s="510"/>
      <c r="B656" s="255"/>
      <c r="C656" s="511"/>
      <c r="D656" s="255"/>
      <c r="E656" s="255"/>
      <c r="F656" s="251"/>
      <c r="G656" s="251"/>
      <c r="H656" s="251"/>
      <c r="I656" s="249">
        <f>SUM(F656:H656)</f>
        <v>0</v>
      </c>
      <c r="J656" s="17"/>
    </row>
    <row r="657" spans="1:10" ht="12.75">
      <c r="A657" s="251" t="s">
        <v>311</v>
      </c>
      <c r="B657" s="255"/>
      <c r="C657" s="511"/>
      <c r="D657" s="255"/>
      <c r="E657" s="255"/>
      <c r="F657" s="544">
        <f>SUM(F654:F656)</f>
        <v>0</v>
      </c>
      <c r="G657" s="544">
        <f>SUM(G654:G656)</f>
        <v>0</v>
      </c>
      <c r="H657" s="544">
        <f>SUM(H654:H656)</f>
        <v>0</v>
      </c>
      <c r="I657" s="249">
        <f>SUM(F657:H657)</f>
        <v>0</v>
      </c>
      <c r="J657" s="17"/>
    </row>
    <row r="658" spans="1:9" ht="12.75">
      <c r="A658" s="251" t="s">
        <v>583</v>
      </c>
      <c r="B658" s="255"/>
      <c r="C658" s="511"/>
      <c r="D658" s="255"/>
      <c r="E658" s="255"/>
      <c r="F658" s="249">
        <f>F657+F653</f>
        <v>0</v>
      </c>
      <c r="G658" s="249">
        <f>G657+G653</f>
        <v>0</v>
      </c>
      <c r="H658" s="249">
        <f>H657+H653</f>
        <v>0</v>
      </c>
      <c r="I658" s="249">
        <f>SUM(F658:H658)</f>
        <v>0</v>
      </c>
    </row>
    <row r="659" spans="1:9" ht="12.75">
      <c r="A659" s="289"/>
      <c r="B659" s="269"/>
      <c r="C659" s="515"/>
      <c r="D659" s="269"/>
      <c r="E659" s="269"/>
      <c r="F659" s="289"/>
      <c r="G659" s="289"/>
      <c r="H659" s="289"/>
      <c r="I659" s="289"/>
    </row>
    <row r="660" spans="1:9" ht="12.75">
      <c r="A660" s="289"/>
      <c r="B660" s="269"/>
      <c r="C660" s="515"/>
      <c r="D660" s="269"/>
      <c r="E660" s="269"/>
      <c r="F660" s="289"/>
      <c r="G660" s="289"/>
      <c r="H660" s="289"/>
      <c r="I660" s="289"/>
    </row>
    <row r="661" spans="1:9" ht="12.75">
      <c r="A661" s="764" t="s">
        <v>566</v>
      </c>
      <c r="B661" s="764"/>
      <c r="C661" s="764"/>
      <c r="D661" s="764"/>
      <c r="E661" s="764"/>
      <c r="F661" s="764"/>
      <c r="G661" s="764"/>
      <c r="H661" s="764"/>
      <c r="I661" s="764"/>
    </row>
    <row r="662" spans="1:9" ht="12.75">
      <c r="A662" s="518" t="s">
        <v>849</v>
      </c>
      <c r="B662" s="519"/>
      <c r="C662" s="519"/>
      <c r="D662" s="519"/>
      <c r="E662" s="519"/>
      <c r="F662" s="519"/>
      <c r="G662" s="519"/>
      <c r="H662" s="519"/>
      <c r="I662" s="520"/>
    </row>
    <row r="663" spans="1:9" ht="12.75">
      <c r="A663" s="16" t="s">
        <v>567</v>
      </c>
      <c r="B663" s="550" t="s">
        <v>619</v>
      </c>
      <c r="C663" s="522"/>
      <c r="D663" s="162"/>
      <c r="E663" s="162"/>
      <c r="F663" s="162"/>
      <c r="G663" s="543" t="s">
        <v>628</v>
      </c>
      <c r="H663" s="162"/>
      <c r="I663" s="523"/>
    </row>
    <row r="664" spans="1:9" ht="12.75">
      <c r="A664" s="16" t="s">
        <v>570</v>
      </c>
      <c r="B664" s="527" t="s">
        <v>213</v>
      </c>
      <c r="C664" s="517"/>
      <c r="D664" s="162"/>
      <c r="E664" s="162"/>
      <c r="F664" s="162"/>
      <c r="G664" s="543" t="s">
        <v>853</v>
      </c>
      <c r="H664" s="765"/>
      <c r="I664" s="765"/>
    </row>
    <row r="665" spans="1:9" ht="12.75">
      <c r="A665" s="525" t="s">
        <v>573</v>
      </c>
      <c r="B665" s="525" t="s">
        <v>574</v>
      </c>
      <c r="C665" s="526" t="s">
        <v>575</v>
      </c>
      <c r="D665" s="525" t="s">
        <v>576</v>
      </c>
      <c r="E665" s="525" t="s">
        <v>577</v>
      </c>
      <c r="F665" s="525" t="s">
        <v>578</v>
      </c>
      <c r="G665" s="525" t="s">
        <v>579</v>
      </c>
      <c r="H665" s="525" t="s">
        <v>580</v>
      </c>
      <c r="I665" s="525" t="s">
        <v>377</v>
      </c>
    </row>
    <row r="666" spans="1:9" ht="12.75">
      <c r="A666" s="507" t="s">
        <v>581</v>
      </c>
      <c r="B666" s="525"/>
      <c r="C666" s="531"/>
      <c r="D666" s="406"/>
      <c r="E666" s="406"/>
      <c r="F666" s="406">
        <v>0</v>
      </c>
      <c r="G666" s="406">
        <v>0</v>
      </c>
      <c r="H666" s="406">
        <v>0</v>
      </c>
      <c r="I666" s="257">
        <f>SUM(F666:H666)</f>
        <v>0</v>
      </c>
    </row>
    <row r="667" spans="1:9" ht="12.75">
      <c r="A667" s="510" t="s">
        <v>582</v>
      </c>
      <c r="B667" s="255"/>
      <c r="C667" s="511"/>
      <c r="D667" s="255"/>
      <c r="E667" s="255"/>
      <c r="F667" s="251">
        <v>0</v>
      </c>
      <c r="G667" s="251">
        <v>0</v>
      </c>
      <c r="H667" s="251">
        <v>0</v>
      </c>
      <c r="I667" s="257">
        <f>SUM(F667:H667)</f>
        <v>0</v>
      </c>
    </row>
    <row r="668" spans="1:9" ht="12.75">
      <c r="A668" s="255"/>
      <c r="B668" s="255"/>
      <c r="C668" s="511"/>
      <c r="D668" s="255"/>
      <c r="E668" s="255"/>
      <c r="F668" s="255">
        <v>0</v>
      </c>
      <c r="G668" s="255">
        <v>0</v>
      </c>
      <c r="H668" s="255">
        <v>0</v>
      </c>
      <c r="I668" s="257">
        <f>SUM(F668:H668)</f>
        <v>0</v>
      </c>
    </row>
    <row r="669" spans="1:9" ht="12.75">
      <c r="A669" s="255"/>
      <c r="B669" s="255"/>
      <c r="C669" s="511"/>
      <c r="D669" s="255"/>
      <c r="E669" s="255"/>
      <c r="F669" s="255"/>
      <c r="G669" s="255"/>
      <c r="H669" s="255"/>
      <c r="I669" s="257">
        <f>SUM(F669:H669)</f>
        <v>0</v>
      </c>
    </row>
    <row r="670" spans="1:9" ht="12.75">
      <c r="A670" s="255"/>
      <c r="B670" s="255"/>
      <c r="C670" s="511"/>
      <c r="D670" s="255"/>
      <c r="E670" s="255"/>
      <c r="F670" s="255"/>
      <c r="G670" s="255"/>
      <c r="H670" s="255"/>
      <c r="I670" s="257">
        <f>SUM(F670:H670)</f>
        <v>0</v>
      </c>
    </row>
    <row r="671" spans="1:9" ht="12.75">
      <c r="A671" s="251" t="s">
        <v>311</v>
      </c>
      <c r="B671" s="255"/>
      <c r="C671" s="511"/>
      <c r="D671" s="255"/>
      <c r="E671" s="255"/>
      <c r="F671" s="544">
        <f>SUM(F668:F670)</f>
        <v>0</v>
      </c>
      <c r="G671" s="544">
        <f>SUM(G668:G670)</f>
        <v>0</v>
      </c>
      <c r="H671" s="544">
        <f>SUM(H668:H670)</f>
        <v>0</v>
      </c>
      <c r="I671" s="257">
        <f>SUM(F671:H671)</f>
        <v>0</v>
      </c>
    </row>
    <row r="672" spans="1:9" ht="12.75">
      <c r="A672" s="251" t="s">
        <v>583</v>
      </c>
      <c r="B672" s="255"/>
      <c r="C672" s="511"/>
      <c r="D672" s="255"/>
      <c r="E672" s="255"/>
      <c r="F672" s="249">
        <f>F671+F667</f>
        <v>0</v>
      </c>
      <c r="G672" s="249">
        <f>G671+G667</f>
        <v>0</v>
      </c>
      <c r="H672" s="249">
        <f>H671+H667</f>
        <v>0</v>
      </c>
      <c r="I672" s="257">
        <f>SUM(F672:H672)</f>
        <v>0</v>
      </c>
    </row>
    <row r="673" spans="1:9" ht="12.75">
      <c r="A673" s="289"/>
      <c r="B673" s="269"/>
      <c r="C673" s="515"/>
      <c r="D673" s="269"/>
      <c r="E673" s="269"/>
      <c r="F673" s="289"/>
      <c r="G673" s="289"/>
      <c r="H673" s="289"/>
      <c r="I673" s="289"/>
    </row>
    <row r="674" spans="1:9" ht="12.75">
      <c r="A674" s="289"/>
      <c r="B674" s="269"/>
      <c r="C674" s="515"/>
      <c r="D674" s="269"/>
      <c r="E674" s="269"/>
      <c r="F674" s="289"/>
      <c r="G674" s="289"/>
      <c r="H674" s="289"/>
      <c r="I674" s="289"/>
    </row>
    <row r="675" spans="1:9" ht="12.75">
      <c r="A675" s="764" t="s">
        <v>566</v>
      </c>
      <c r="B675" s="764"/>
      <c r="C675" s="764"/>
      <c r="D675" s="764"/>
      <c r="E675" s="764"/>
      <c r="F675" s="764"/>
      <c r="G675" s="764"/>
      <c r="H675" s="764"/>
      <c r="I675" s="764"/>
    </row>
    <row r="676" spans="1:9" ht="12.75">
      <c r="A676" s="518" t="s">
        <v>849</v>
      </c>
      <c r="B676" s="519"/>
      <c r="C676" s="519"/>
      <c r="D676" s="519"/>
      <c r="E676" s="519"/>
      <c r="F676" s="519"/>
      <c r="G676" s="519"/>
      <c r="H676" s="519"/>
      <c r="I676" s="520"/>
    </row>
    <row r="677" spans="1:9" ht="12.75">
      <c r="A677" s="16" t="s">
        <v>567</v>
      </c>
      <c r="B677" s="550" t="s">
        <v>619</v>
      </c>
      <c r="C677" s="522"/>
      <c r="D677" s="162"/>
      <c r="E677" s="162"/>
      <c r="F677" s="162"/>
      <c r="G677" s="543" t="s">
        <v>620</v>
      </c>
      <c r="H677" s="162"/>
      <c r="I677" s="523"/>
    </row>
    <row r="678" spans="1:9" ht="12.75">
      <c r="A678" s="16" t="s">
        <v>570</v>
      </c>
      <c r="B678" s="527" t="s">
        <v>604</v>
      </c>
      <c r="C678" s="517"/>
      <c r="D678" s="162"/>
      <c r="E678" s="162"/>
      <c r="F678" s="162"/>
      <c r="G678" s="543" t="s">
        <v>853</v>
      </c>
      <c r="H678" s="765"/>
      <c r="I678" s="765"/>
    </row>
    <row r="679" spans="1:9" ht="12.75">
      <c r="A679" s="525" t="s">
        <v>573</v>
      </c>
      <c r="B679" s="525" t="s">
        <v>574</v>
      </c>
      <c r="C679" s="526" t="s">
        <v>575</v>
      </c>
      <c r="D679" s="525" t="s">
        <v>576</v>
      </c>
      <c r="E679" s="525" t="s">
        <v>577</v>
      </c>
      <c r="F679" s="525" t="s">
        <v>578</v>
      </c>
      <c r="G679" s="525" t="s">
        <v>579</v>
      </c>
      <c r="H679" s="525" t="s">
        <v>580</v>
      </c>
      <c r="I679" s="525" t="s">
        <v>377</v>
      </c>
    </row>
    <row r="680" spans="1:9" ht="12.75">
      <c r="A680" s="507" t="s">
        <v>581</v>
      </c>
      <c r="B680" s="525"/>
      <c r="C680" s="531"/>
      <c r="D680" s="406"/>
      <c r="E680" s="406"/>
      <c r="F680" s="406">
        <v>0</v>
      </c>
      <c r="G680" s="406">
        <v>0</v>
      </c>
      <c r="H680" s="406">
        <v>0</v>
      </c>
      <c r="I680" s="257">
        <f>SUM(F680:H680)</f>
        <v>0</v>
      </c>
    </row>
    <row r="681" spans="1:9" ht="12.75">
      <c r="A681" s="510" t="s">
        <v>582</v>
      </c>
      <c r="B681" s="255"/>
      <c r="C681" s="511"/>
      <c r="D681" s="255"/>
      <c r="E681" s="255"/>
      <c r="F681" s="251">
        <v>0</v>
      </c>
      <c r="G681" s="251">
        <v>0</v>
      </c>
      <c r="H681" s="251">
        <v>0</v>
      </c>
      <c r="I681" s="257">
        <f>SUM(F681:H681)</f>
        <v>0</v>
      </c>
    </row>
    <row r="682" spans="1:9" ht="12.75">
      <c r="A682" s="255"/>
      <c r="B682" s="255"/>
      <c r="C682" s="511"/>
      <c r="D682" s="255"/>
      <c r="E682" s="255"/>
      <c r="F682" s="255">
        <v>0</v>
      </c>
      <c r="G682" s="255">
        <v>0</v>
      </c>
      <c r="H682" s="255">
        <v>0</v>
      </c>
      <c r="I682" s="257">
        <f>SUM(F682:H682)</f>
        <v>0</v>
      </c>
    </row>
    <row r="683" spans="1:9" ht="12.75">
      <c r="A683" s="255"/>
      <c r="B683" s="255"/>
      <c r="C683" s="511"/>
      <c r="D683" s="255"/>
      <c r="E683" s="255"/>
      <c r="F683" s="255"/>
      <c r="G683" s="255"/>
      <c r="H683" s="255"/>
      <c r="I683" s="257">
        <f>SUM(F683:H683)</f>
        <v>0</v>
      </c>
    </row>
    <row r="684" spans="1:9" ht="12.75">
      <c r="A684" s="255"/>
      <c r="B684" s="255"/>
      <c r="C684" s="511"/>
      <c r="D684" s="255"/>
      <c r="E684" s="255"/>
      <c r="F684" s="255"/>
      <c r="G684" s="255"/>
      <c r="H684" s="255"/>
      <c r="I684" s="257">
        <f>SUM(F684:H684)</f>
        <v>0</v>
      </c>
    </row>
    <row r="685" spans="1:9" ht="12.75">
      <c r="A685" s="251" t="s">
        <v>311</v>
      </c>
      <c r="B685" s="255"/>
      <c r="C685" s="511"/>
      <c r="D685" s="255"/>
      <c r="E685" s="255"/>
      <c r="F685" s="544">
        <f>SUM(F682:F684)</f>
        <v>0</v>
      </c>
      <c r="G685" s="544">
        <f>SUM(G682:G684)</f>
        <v>0</v>
      </c>
      <c r="H685" s="544">
        <f>SUM(H682:H684)</f>
        <v>0</v>
      </c>
      <c r="I685" s="257">
        <f>SUM(F685:H685)</f>
        <v>0</v>
      </c>
    </row>
    <row r="686" spans="1:9" ht="12.75">
      <c r="A686" s="251" t="s">
        <v>583</v>
      </c>
      <c r="B686" s="255"/>
      <c r="C686" s="511"/>
      <c r="D686" s="255"/>
      <c r="E686" s="255"/>
      <c r="F686" s="249">
        <f>F685+F681</f>
        <v>0</v>
      </c>
      <c r="G686" s="249">
        <f>G685+G681</f>
        <v>0</v>
      </c>
      <c r="H686" s="249">
        <f>H685+H681</f>
        <v>0</v>
      </c>
      <c r="I686" s="257">
        <f>SUM(F686:H686)</f>
        <v>0</v>
      </c>
    </row>
    <row r="687" spans="1:10" ht="12.75">
      <c r="A687" s="162"/>
      <c r="B687" s="162"/>
      <c r="C687" s="517"/>
      <c r="D687" s="162"/>
      <c r="E687" s="162"/>
      <c r="F687" s="162"/>
      <c r="G687" s="269"/>
      <c r="H687" s="269"/>
      <c r="I687" s="269"/>
      <c r="J687" s="359"/>
    </row>
    <row r="688" spans="1:10" ht="12.75">
      <c r="A688" s="162"/>
      <c r="B688" s="162"/>
      <c r="C688" s="517"/>
      <c r="D688" s="162"/>
      <c r="E688" s="162"/>
      <c r="F688" s="162"/>
      <c r="G688" s="269"/>
      <c r="H688" s="269"/>
      <c r="I688" s="269"/>
      <c r="J688" s="359"/>
    </row>
    <row r="689" spans="1:9" ht="12.75">
      <c r="A689" s="764" t="s">
        <v>566</v>
      </c>
      <c r="B689" s="764"/>
      <c r="C689" s="764"/>
      <c r="D689" s="764"/>
      <c r="E689" s="764"/>
      <c r="F689" s="764"/>
      <c r="G689" s="764"/>
      <c r="H689" s="764"/>
      <c r="I689" s="764"/>
    </row>
    <row r="690" spans="1:9" ht="12.75">
      <c r="A690" s="518" t="s">
        <v>849</v>
      </c>
      <c r="B690" s="519"/>
      <c r="C690" s="519"/>
      <c r="D690" s="519"/>
      <c r="E690" s="519"/>
      <c r="F690" s="519"/>
      <c r="G690" s="519"/>
      <c r="H690" s="519"/>
      <c r="I690" s="520"/>
    </row>
    <row r="691" spans="1:10" ht="12.75">
      <c r="A691" s="16" t="s">
        <v>567</v>
      </c>
      <c r="B691" s="551" t="s">
        <v>633</v>
      </c>
      <c r="C691" s="552"/>
      <c r="D691" s="162"/>
      <c r="E691" s="162"/>
      <c r="G691" s="162" t="s">
        <v>634</v>
      </c>
      <c r="H691" s="162"/>
      <c r="I691" s="523"/>
      <c r="J691" s="78"/>
    </row>
    <row r="692" spans="1:9" ht="12.75">
      <c r="A692" s="16" t="s">
        <v>570</v>
      </c>
      <c r="B692" s="527" t="s">
        <v>635</v>
      </c>
      <c r="C692" s="540"/>
      <c r="D692" s="524"/>
      <c r="E692" s="162"/>
      <c r="G692" s="543" t="s">
        <v>853</v>
      </c>
      <c r="H692" s="765"/>
      <c r="I692" s="765"/>
    </row>
    <row r="693" spans="1:9" ht="12.75">
      <c r="A693" s="763" t="s">
        <v>636</v>
      </c>
      <c r="B693" s="763"/>
      <c r="C693" s="763"/>
      <c r="D693" s="763"/>
      <c r="E693" s="763"/>
      <c r="F693" s="763"/>
      <c r="G693" s="763"/>
      <c r="H693" s="763"/>
      <c r="I693" s="763"/>
    </row>
    <row r="694" spans="1:9" ht="12.75">
      <c r="A694" s="525" t="s">
        <v>573</v>
      </c>
      <c r="B694" s="525" t="s">
        <v>574</v>
      </c>
      <c r="C694" s="526" t="s">
        <v>575</v>
      </c>
      <c r="D694" s="525" t="s">
        <v>576</v>
      </c>
      <c r="E694" s="525" t="s">
        <v>577</v>
      </c>
      <c r="F694" s="525" t="s">
        <v>578</v>
      </c>
      <c r="G694" s="525" t="s">
        <v>579</v>
      </c>
      <c r="H694" s="525" t="s">
        <v>580</v>
      </c>
      <c r="I694" s="525" t="s">
        <v>377</v>
      </c>
    </row>
    <row r="695" spans="1:9" ht="12.75">
      <c r="A695" s="507" t="s">
        <v>581</v>
      </c>
      <c r="B695" s="525"/>
      <c r="C695" s="531"/>
      <c r="D695" s="406"/>
      <c r="E695" s="406"/>
      <c r="F695" s="406">
        <v>0</v>
      </c>
      <c r="G695" s="406">
        <v>0</v>
      </c>
      <c r="H695" s="406">
        <v>0</v>
      </c>
      <c r="I695" s="249">
        <f>SUM(F695:H695)</f>
        <v>0</v>
      </c>
    </row>
    <row r="696" spans="1:9" ht="12.75">
      <c r="A696" s="510" t="s">
        <v>582</v>
      </c>
      <c r="B696" s="255"/>
      <c r="C696" s="511"/>
      <c r="D696" s="255"/>
      <c r="E696" s="255"/>
      <c r="F696" s="251">
        <v>0</v>
      </c>
      <c r="G696" s="251">
        <v>0</v>
      </c>
      <c r="H696" s="251">
        <v>0</v>
      </c>
      <c r="I696" s="249">
        <f>SUM(F696:H696)</f>
        <v>0</v>
      </c>
    </row>
    <row r="697" spans="1:9" ht="12.75">
      <c r="A697" s="255"/>
      <c r="B697" s="255"/>
      <c r="C697" s="511"/>
      <c r="D697" s="255"/>
      <c r="E697" s="255"/>
      <c r="F697" s="255">
        <v>0</v>
      </c>
      <c r="G697" s="255">
        <v>0</v>
      </c>
      <c r="H697" s="255">
        <v>0</v>
      </c>
      <c r="I697" s="249">
        <f>SUM(F697:H697)</f>
        <v>0</v>
      </c>
    </row>
    <row r="698" spans="1:9" ht="12.75">
      <c r="A698" s="255"/>
      <c r="B698" s="255"/>
      <c r="C698" s="511"/>
      <c r="D698" s="255"/>
      <c r="E698" s="255"/>
      <c r="F698" s="255"/>
      <c r="G698" s="255"/>
      <c r="H698" s="255"/>
      <c r="I698" s="249">
        <f>SUM(F698:H698)</f>
        <v>0</v>
      </c>
    </row>
    <row r="699" spans="1:9" ht="12.75">
      <c r="A699" s="255"/>
      <c r="B699" s="255"/>
      <c r="C699" s="511"/>
      <c r="D699" s="255"/>
      <c r="E699" s="255"/>
      <c r="F699" s="255"/>
      <c r="G699" s="255"/>
      <c r="H699" s="255"/>
      <c r="I699" s="249">
        <f>SUM(F699:H699)</f>
        <v>0</v>
      </c>
    </row>
    <row r="700" spans="1:9" ht="12.75">
      <c r="A700" s="251" t="s">
        <v>311</v>
      </c>
      <c r="B700" s="255"/>
      <c r="C700" s="511"/>
      <c r="D700" s="255"/>
      <c r="E700" s="255"/>
      <c r="F700" s="544">
        <f>SUM(F697:F699)</f>
        <v>0</v>
      </c>
      <c r="G700" s="544">
        <f>SUM(G697:G699)</f>
        <v>0</v>
      </c>
      <c r="H700" s="544">
        <f>SUM(H697:H699)</f>
        <v>0</v>
      </c>
      <c r="I700" s="249">
        <f>SUM(F700:H700)</f>
        <v>0</v>
      </c>
    </row>
    <row r="701" spans="1:10" ht="12.75">
      <c r="A701" s="251" t="s">
        <v>583</v>
      </c>
      <c r="B701" s="255"/>
      <c r="C701" s="511"/>
      <c r="D701" s="255"/>
      <c r="E701" s="255"/>
      <c r="F701" s="249">
        <f>F700+F696</f>
        <v>0</v>
      </c>
      <c r="G701" s="249">
        <f>G700+G696</f>
        <v>0</v>
      </c>
      <c r="H701" s="249">
        <f>H700+H696</f>
        <v>0</v>
      </c>
      <c r="I701" s="249">
        <f>SUM(F701:H701)</f>
        <v>0</v>
      </c>
      <c r="J701" s="101"/>
    </row>
    <row r="702" spans="1:9" ht="12.75">
      <c r="A702" s="162"/>
      <c r="B702" s="162"/>
      <c r="C702" s="517"/>
      <c r="D702" s="162"/>
      <c r="E702" s="162"/>
      <c r="F702" s="269"/>
      <c r="G702" s="269"/>
      <c r="H702" s="269"/>
      <c r="I702" s="269"/>
    </row>
    <row r="703" spans="1:9" ht="12.75">
      <c r="A703" s="162"/>
      <c r="B703" s="162"/>
      <c r="C703" s="517"/>
      <c r="D703" s="162"/>
      <c r="E703" s="162"/>
      <c r="F703" s="162"/>
      <c r="G703" s="162"/>
      <c r="H703" s="162"/>
      <c r="I703" s="162"/>
    </row>
    <row r="704" spans="1:9" ht="12.75">
      <c r="A704" s="764" t="s">
        <v>566</v>
      </c>
      <c r="B704" s="764"/>
      <c r="C704" s="764"/>
      <c r="D704" s="764"/>
      <c r="E704" s="764"/>
      <c r="F704" s="764"/>
      <c r="G704" s="764"/>
      <c r="H704" s="764"/>
      <c r="I704" s="764"/>
    </row>
    <row r="705" spans="1:9" ht="12.75">
      <c r="A705" s="518" t="s">
        <v>849</v>
      </c>
      <c r="B705" s="519"/>
      <c r="C705" s="519"/>
      <c r="D705" s="519"/>
      <c r="E705" s="519"/>
      <c r="F705" s="519"/>
      <c r="G705" s="519"/>
      <c r="H705" s="519"/>
      <c r="I705" s="520"/>
    </row>
    <row r="706" spans="1:9" ht="12.75">
      <c r="A706" s="16" t="s">
        <v>567</v>
      </c>
      <c r="B706" s="551" t="s">
        <v>633</v>
      </c>
      <c r="C706" s="552"/>
      <c r="D706" s="162"/>
      <c r="E706" s="162"/>
      <c r="F706" s="162"/>
      <c r="G706" s="162" t="s">
        <v>634</v>
      </c>
      <c r="H706" s="162"/>
      <c r="I706" s="523"/>
    </row>
    <row r="707" spans="1:9" ht="12.75">
      <c r="A707" s="16" t="s">
        <v>570</v>
      </c>
      <c r="B707" s="527" t="s">
        <v>608</v>
      </c>
      <c r="C707" s="540"/>
      <c r="D707" s="162"/>
      <c r="E707" s="162"/>
      <c r="F707" s="543"/>
      <c r="G707" s="543" t="s">
        <v>853</v>
      </c>
      <c r="H707" s="765"/>
      <c r="I707" s="765"/>
    </row>
    <row r="708" spans="1:9" ht="12.75">
      <c r="A708" s="763" t="s">
        <v>636</v>
      </c>
      <c r="B708" s="763"/>
      <c r="C708" s="763"/>
      <c r="D708" s="763"/>
      <c r="E708" s="763"/>
      <c r="F708" s="763"/>
      <c r="G708" s="763"/>
      <c r="H708" s="763"/>
      <c r="I708" s="763"/>
    </row>
    <row r="709" spans="1:9" ht="12.75">
      <c r="A709" s="525" t="s">
        <v>573</v>
      </c>
      <c r="B709" s="525" t="s">
        <v>574</v>
      </c>
      <c r="C709" s="526" t="s">
        <v>575</v>
      </c>
      <c r="D709" s="525" t="s">
        <v>576</v>
      </c>
      <c r="E709" s="525" t="s">
        <v>577</v>
      </c>
      <c r="F709" s="525" t="s">
        <v>578</v>
      </c>
      <c r="G709" s="525" t="s">
        <v>579</v>
      </c>
      <c r="H709" s="525" t="s">
        <v>580</v>
      </c>
      <c r="I709" s="525" t="s">
        <v>377</v>
      </c>
    </row>
    <row r="710" spans="1:9" ht="12.75">
      <c r="A710" s="507" t="s">
        <v>581</v>
      </c>
      <c r="B710" s="525"/>
      <c r="C710" s="531"/>
      <c r="D710" s="406"/>
      <c r="E710" s="406"/>
      <c r="F710" s="406">
        <v>0</v>
      </c>
      <c r="G710" s="406">
        <v>0</v>
      </c>
      <c r="H710" s="406">
        <v>0</v>
      </c>
      <c r="I710" s="249">
        <f>SUM(F710:H710)</f>
        <v>0</v>
      </c>
    </row>
    <row r="711" spans="1:9" ht="12.75">
      <c r="A711" s="510" t="s">
        <v>582</v>
      </c>
      <c r="B711" s="255"/>
      <c r="C711" s="511"/>
      <c r="D711" s="255"/>
      <c r="E711" s="255"/>
      <c r="F711" s="251">
        <v>0</v>
      </c>
      <c r="G711" s="251">
        <v>0</v>
      </c>
      <c r="H711" s="251">
        <v>0</v>
      </c>
      <c r="I711" s="249">
        <f>SUM(F711:H711)</f>
        <v>0</v>
      </c>
    </row>
    <row r="712" spans="1:9" ht="12.75">
      <c r="A712" s="255"/>
      <c r="B712" s="255"/>
      <c r="C712" s="511"/>
      <c r="D712" s="255"/>
      <c r="E712" s="255"/>
      <c r="F712" s="255">
        <v>0</v>
      </c>
      <c r="G712" s="255">
        <v>0</v>
      </c>
      <c r="H712" s="255">
        <v>0</v>
      </c>
      <c r="I712" s="249">
        <f>SUM(F712:H712)</f>
        <v>0</v>
      </c>
    </row>
    <row r="713" spans="1:9" ht="12.75">
      <c r="A713" s="255"/>
      <c r="B713" s="255"/>
      <c r="C713" s="511"/>
      <c r="D713" s="255"/>
      <c r="E713" s="255"/>
      <c r="F713" s="255"/>
      <c r="G713" s="255"/>
      <c r="H713" s="255"/>
      <c r="I713" s="249">
        <f>SUM(F713:H713)</f>
        <v>0</v>
      </c>
    </row>
    <row r="714" spans="1:9" ht="12.75">
      <c r="A714" s="255"/>
      <c r="B714" s="255"/>
      <c r="C714" s="511"/>
      <c r="D714" s="255"/>
      <c r="E714" s="255"/>
      <c r="F714" s="255"/>
      <c r="G714" s="255"/>
      <c r="H714" s="255"/>
      <c r="I714" s="249">
        <f>SUM(F714:H714)</f>
        <v>0</v>
      </c>
    </row>
    <row r="715" spans="1:9" ht="12.75">
      <c r="A715" s="251" t="s">
        <v>311</v>
      </c>
      <c r="B715" s="255"/>
      <c r="C715" s="511"/>
      <c r="D715" s="255"/>
      <c r="E715" s="255"/>
      <c r="F715" s="544">
        <f>SUM(F712:F714)</f>
        <v>0</v>
      </c>
      <c r="G715" s="544">
        <f>SUM(G712:G714)</f>
        <v>0</v>
      </c>
      <c r="H715" s="544">
        <f>SUM(H712:H714)</f>
        <v>0</v>
      </c>
      <c r="I715" s="249">
        <f>SUM(F715:H715)</f>
        <v>0</v>
      </c>
    </row>
    <row r="716" spans="1:9" ht="12.75">
      <c r="A716" s="251" t="s">
        <v>583</v>
      </c>
      <c r="B716" s="255"/>
      <c r="C716" s="511"/>
      <c r="D716" s="255"/>
      <c r="E716" s="255"/>
      <c r="F716" s="249">
        <f>F715+F711</f>
        <v>0</v>
      </c>
      <c r="G716" s="249">
        <f>G715+G711</f>
        <v>0</v>
      </c>
      <c r="H716" s="249">
        <f>H715+H711</f>
        <v>0</v>
      </c>
      <c r="I716" s="249">
        <f>SUM(F716:H716)</f>
        <v>0</v>
      </c>
    </row>
    <row r="717" spans="1:9" ht="12.75">
      <c r="A717" s="162"/>
      <c r="B717" s="162"/>
      <c r="C717" s="517"/>
      <c r="D717" s="162"/>
      <c r="E717" s="162"/>
      <c r="F717" s="162"/>
      <c r="G717" s="162"/>
      <c r="H717" s="162"/>
      <c r="I717" s="162"/>
    </row>
    <row r="718" spans="1:9" ht="12.75">
      <c r="A718" s="162"/>
      <c r="B718" s="162"/>
      <c r="C718" s="517"/>
      <c r="D718" s="162"/>
      <c r="E718" s="162"/>
      <c r="F718" s="162"/>
      <c r="G718" s="162"/>
      <c r="H718" s="162"/>
      <c r="I718" s="162"/>
    </row>
    <row r="719" spans="1:9" ht="12.75">
      <c r="A719" s="162"/>
      <c r="B719" s="162"/>
      <c r="C719" s="517"/>
      <c r="D719" s="162"/>
      <c r="E719" s="162"/>
      <c r="F719" s="162"/>
      <c r="G719" s="162"/>
      <c r="H719" s="162"/>
      <c r="I719" s="162"/>
    </row>
    <row r="720" spans="1:9" ht="12.75">
      <c r="A720" s="162"/>
      <c r="B720" s="162"/>
      <c r="C720" s="517"/>
      <c r="D720" s="162"/>
      <c r="E720" s="162"/>
      <c r="F720" s="162"/>
      <c r="G720" s="162"/>
      <c r="H720" s="162"/>
      <c r="I720" s="162"/>
    </row>
    <row r="721" spans="1:9" ht="12.75">
      <c r="A721" s="162"/>
      <c r="B721" s="162"/>
      <c r="C721" s="517"/>
      <c r="D721" s="162"/>
      <c r="E721" s="162"/>
      <c r="F721" s="162"/>
      <c r="G721" s="162"/>
      <c r="H721" s="162"/>
      <c r="I721" s="162"/>
    </row>
    <row r="722" spans="1:9" ht="12.75">
      <c r="A722" s="162"/>
      <c r="B722" s="162"/>
      <c r="C722" s="517"/>
      <c r="D722" s="162"/>
      <c r="E722" s="162"/>
      <c r="F722" s="162"/>
      <c r="G722" s="162"/>
      <c r="H722" s="162"/>
      <c r="I722" s="162"/>
    </row>
    <row r="723" spans="1:9" ht="12.75">
      <c r="A723" s="162"/>
      <c r="B723" s="162"/>
      <c r="C723" s="517"/>
      <c r="D723" s="162"/>
      <c r="E723" s="162"/>
      <c r="F723" s="162"/>
      <c r="G723" s="162"/>
      <c r="H723" s="162"/>
      <c r="I723" s="162"/>
    </row>
    <row r="724" spans="1:9" ht="12.75">
      <c r="A724" s="162"/>
      <c r="B724" s="162"/>
      <c r="C724" s="517"/>
      <c r="D724" s="162"/>
      <c r="E724" s="162"/>
      <c r="F724" s="162"/>
      <c r="G724" s="162"/>
      <c r="H724" s="162"/>
      <c r="I724" s="162"/>
    </row>
    <row r="725" spans="1:9" ht="12.75">
      <c r="A725" s="162"/>
      <c r="B725" s="162"/>
      <c r="C725" s="517"/>
      <c r="D725" s="162"/>
      <c r="E725" s="162"/>
      <c r="F725" s="162"/>
      <c r="G725" s="162"/>
      <c r="H725" s="162"/>
      <c r="I725" s="162"/>
    </row>
    <row r="726" spans="1:9" ht="12.75">
      <c r="A726" s="162"/>
      <c r="B726" s="162"/>
      <c r="C726" s="517"/>
      <c r="D726" s="162"/>
      <c r="E726" s="162"/>
      <c r="F726" s="162"/>
      <c r="G726" s="162"/>
      <c r="H726" s="162"/>
      <c r="I726" s="162"/>
    </row>
    <row r="727" spans="1:9" ht="12.75">
      <c r="A727" s="196"/>
      <c r="B727" s="196"/>
      <c r="C727" s="553"/>
      <c r="D727" s="196"/>
      <c r="E727" s="196"/>
      <c r="F727" s="196"/>
      <c r="G727" s="196"/>
      <c r="H727" s="196"/>
      <c r="I727" s="196"/>
    </row>
    <row r="728" spans="1:9" ht="12.75">
      <c r="A728" s="196"/>
      <c r="B728" s="196"/>
      <c r="C728" s="553"/>
      <c r="D728" s="196"/>
      <c r="E728" s="196"/>
      <c r="F728" s="196"/>
      <c r="G728" s="196"/>
      <c r="H728" s="196"/>
      <c r="I728" s="196"/>
    </row>
    <row r="729" spans="1:9" ht="12.75">
      <c r="A729" s="196"/>
      <c r="B729" s="196"/>
      <c r="C729" s="553"/>
      <c r="D729" s="196"/>
      <c r="E729" s="196"/>
      <c r="F729" s="196"/>
      <c r="G729" s="196"/>
      <c r="H729" s="196"/>
      <c r="I729" s="196"/>
    </row>
    <row r="730" spans="1:9" ht="12.75">
      <c r="A730" s="196"/>
      <c r="B730" s="196"/>
      <c r="C730" s="553"/>
      <c r="D730" s="196"/>
      <c r="E730" s="196"/>
      <c r="F730" s="196"/>
      <c r="G730" s="196"/>
      <c r="H730" s="196"/>
      <c r="I730" s="196"/>
    </row>
    <row r="731" spans="1:9" ht="12.75">
      <c r="A731" s="196"/>
      <c r="B731" s="196"/>
      <c r="C731" s="553"/>
      <c r="D731" s="196"/>
      <c r="E731" s="196"/>
      <c r="F731" s="196"/>
      <c r="G731" s="196"/>
      <c r="H731" s="196"/>
      <c r="I731" s="196"/>
    </row>
    <row r="732" spans="1:9" ht="12.75">
      <c r="A732" s="196"/>
      <c r="B732" s="196"/>
      <c r="C732" s="553"/>
      <c r="D732" s="196"/>
      <c r="E732" s="196"/>
      <c r="F732" s="196"/>
      <c r="G732" s="196"/>
      <c r="H732" s="196"/>
      <c r="I732" s="196"/>
    </row>
    <row r="733" spans="1:9" ht="12.75">
      <c r="A733" s="196"/>
      <c r="B733" s="196"/>
      <c r="C733" s="553"/>
      <c r="D733" s="196"/>
      <c r="E733" s="196"/>
      <c r="F733" s="196"/>
      <c r="G733" s="196"/>
      <c r="H733" s="196"/>
      <c r="I733" s="196"/>
    </row>
    <row r="734" spans="1:9" ht="12.75">
      <c r="A734" s="196"/>
      <c r="B734" s="196"/>
      <c r="C734" s="553"/>
      <c r="D734" s="196"/>
      <c r="E734" s="196"/>
      <c r="F734" s="196"/>
      <c r="G734" s="196"/>
      <c r="H734" s="196"/>
      <c r="I734" s="196"/>
    </row>
    <row r="735" spans="1:9" ht="12.75">
      <c r="A735" s="196"/>
      <c r="B735" s="196"/>
      <c r="C735" s="553"/>
      <c r="D735" s="196"/>
      <c r="E735" s="196"/>
      <c r="F735" s="196"/>
      <c r="G735" s="196"/>
      <c r="H735" s="196"/>
      <c r="I735" s="196"/>
    </row>
    <row r="736" spans="1:9" ht="12.75">
      <c r="A736" s="196"/>
      <c r="B736" s="196"/>
      <c r="C736" s="553"/>
      <c r="D736" s="196"/>
      <c r="E736" s="196"/>
      <c r="F736" s="196"/>
      <c r="G736" s="196"/>
      <c r="H736" s="196"/>
      <c r="I736" s="196"/>
    </row>
    <row r="737" spans="1:9" ht="12.75">
      <c r="A737" s="196"/>
      <c r="B737" s="196"/>
      <c r="C737" s="553"/>
      <c r="D737" s="196"/>
      <c r="E737" s="196"/>
      <c r="F737" s="196"/>
      <c r="G737" s="196"/>
      <c r="H737" s="196"/>
      <c r="I737" s="196"/>
    </row>
    <row r="738" spans="1:9" ht="12.75">
      <c r="A738" s="196"/>
      <c r="B738" s="196"/>
      <c r="C738" s="553"/>
      <c r="D738" s="196"/>
      <c r="E738" s="196"/>
      <c r="F738" s="196"/>
      <c r="G738" s="196"/>
      <c r="H738" s="196"/>
      <c r="I738" s="196"/>
    </row>
    <row r="739" spans="1:9" ht="12.75">
      <c r="A739" s="196"/>
      <c r="B739" s="196"/>
      <c r="C739" s="553"/>
      <c r="D739" s="196"/>
      <c r="E739" s="196"/>
      <c r="F739" s="196"/>
      <c r="G739" s="196"/>
      <c r="H739" s="196"/>
      <c r="I739" s="196"/>
    </row>
    <row r="740" spans="1:9" ht="12.75">
      <c r="A740" s="196"/>
      <c r="B740" s="196"/>
      <c r="C740" s="553"/>
      <c r="D740" s="196"/>
      <c r="E740" s="196"/>
      <c r="F740" s="196"/>
      <c r="G740" s="196"/>
      <c r="H740" s="196"/>
      <c r="I740" s="196"/>
    </row>
    <row r="741" spans="1:9" ht="12.75">
      <c r="A741" s="196"/>
      <c r="B741" s="196"/>
      <c r="C741" s="553"/>
      <c r="D741" s="196"/>
      <c r="E741" s="196"/>
      <c r="F741" s="196"/>
      <c r="G741" s="196"/>
      <c r="H741" s="196"/>
      <c r="I741" s="196"/>
    </row>
    <row r="742" spans="1:9" ht="12.75">
      <c r="A742" s="196"/>
      <c r="B742" s="196"/>
      <c r="C742" s="553"/>
      <c r="D742" s="196"/>
      <c r="E742" s="196"/>
      <c r="F742" s="196"/>
      <c r="G742" s="196"/>
      <c r="H742" s="196"/>
      <c r="I742" s="196"/>
    </row>
    <row r="743" spans="1:9" ht="12.75">
      <c r="A743" s="196"/>
      <c r="B743" s="196"/>
      <c r="C743" s="553"/>
      <c r="D743" s="196"/>
      <c r="E743" s="196"/>
      <c r="F743" s="196"/>
      <c r="G743" s="196"/>
      <c r="H743" s="196"/>
      <c r="I743" s="196"/>
    </row>
    <row r="744" spans="1:9" ht="12.75">
      <c r="A744" s="196"/>
      <c r="B744" s="196"/>
      <c r="C744" s="553"/>
      <c r="D744" s="196"/>
      <c r="E744" s="196"/>
      <c r="F744" s="196"/>
      <c r="G744" s="196"/>
      <c r="H744" s="196"/>
      <c r="I744" s="196"/>
    </row>
    <row r="745" spans="1:9" ht="12.75">
      <c r="A745" s="196"/>
      <c r="B745" s="196"/>
      <c r="C745" s="553"/>
      <c r="D745" s="196"/>
      <c r="E745" s="196"/>
      <c r="F745" s="196"/>
      <c r="G745" s="196"/>
      <c r="H745" s="196"/>
      <c r="I745" s="196"/>
    </row>
    <row r="746" spans="1:9" ht="12.75">
      <c r="A746" s="196"/>
      <c r="B746" s="196"/>
      <c r="C746" s="553"/>
      <c r="D746" s="196"/>
      <c r="E746" s="196"/>
      <c r="F746" s="196"/>
      <c r="G746" s="196"/>
      <c r="H746" s="196"/>
      <c r="I746" s="196"/>
    </row>
    <row r="747" spans="1:9" ht="12.75">
      <c r="A747" s="196"/>
      <c r="B747" s="196"/>
      <c r="C747" s="553"/>
      <c r="D747" s="196"/>
      <c r="E747" s="196"/>
      <c r="F747" s="196"/>
      <c r="G747" s="196"/>
      <c r="H747" s="196"/>
      <c r="I747" s="196"/>
    </row>
    <row r="748" spans="1:9" ht="12.75">
      <c r="A748" s="196"/>
      <c r="B748" s="196"/>
      <c r="C748" s="553"/>
      <c r="D748" s="196"/>
      <c r="E748" s="196"/>
      <c r="F748" s="196"/>
      <c r="G748" s="196"/>
      <c r="H748" s="196"/>
      <c r="I748" s="196"/>
    </row>
    <row r="749" spans="1:9" ht="12.75">
      <c r="A749" s="196"/>
      <c r="B749" s="196"/>
      <c r="C749" s="553"/>
      <c r="D749" s="196"/>
      <c r="E749" s="196"/>
      <c r="F749" s="196"/>
      <c r="G749" s="196"/>
      <c r="H749" s="196"/>
      <c r="I749" s="196"/>
    </row>
    <row r="750" spans="1:9" ht="12.75">
      <c r="A750" s="196"/>
      <c r="B750" s="196"/>
      <c r="C750" s="553"/>
      <c r="D750" s="196"/>
      <c r="E750" s="196"/>
      <c r="F750" s="196"/>
      <c r="G750" s="196"/>
      <c r="H750" s="196"/>
      <c r="I750" s="196"/>
    </row>
    <row r="751" spans="1:9" ht="12.75">
      <c r="A751" s="196"/>
      <c r="B751" s="196"/>
      <c r="C751" s="553"/>
      <c r="D751" s="196"/>
      <c r="E751" s="196"/>
      <c r="F751" s="196"/>
      <c r="G751" s="196"/>
      <c r="H751" s="196"/>
      <c r="I751" s="196"/>
    </row>
    <row r="752" spans="1:9" ht="12.75">
      <c r="A752" s="196"/>
      <c r="B752" s="196"/>
      <c r="C752" s="553"/>
      <c r="D752" s="196"/>
      <c r="E752" s="196"/>
      <c r="F752" s="196"/>
      <c r="G752" s="196"/>
      <c r="H752" s="196"/>
      <c r="I752" s="196"/>
    </row>
    <row r="753" spans="1:9" ht="12.75">
      <c r="A753" s="196"/>
      <c r="B753" s="196"/>
      <c r="C753" s="553"/>
      <c r="D753" s="196"/>
      <c r="E753" s="196"/>
      <c r="F753" s="196"/>
      <c r="G753" s="196"/>
      <c r="H753" s="196"/>
      <c r="I753" s="196"/>
    </row>
    <row r="754" spans="1:9" ht="12.75">
      <c r="A754" s="196"/>
      <c r="B754" s="196"/>
      <c r="C754" s="553"/>
      <c r="D754" s="196"/>
      <c r="E754" s="196"/>
      <c r="F754" s="196"/>
      <c r="G754" s="196"/>
      <c r="H754" s="196"/>
      <c r="I754" s="196"/>
    </row>
    <row r="755" spans="1:9" ht="12.75">
      <c r="A755" s="196"/>
      <c r="B755" s="196"/>
      <c r="C755" s="553"/>
      <c r="D755" s="196"/>
      <c r="E755" s="196"/>
      <c r="F755" s="196"/>
      <c r="G755" s="196"/>
      <c r="H755" s="196"/>
      <c r="I755" s="196"/>
    </row>
    <row r="756" spans="1:9" ht="12.75">
      <c r="A756" s="196"/>
      <c r="B756" s="196"/>
      <c r="C756" s="553"/>
      <c r="D756" s="196"/>
      <c r="E756" s="196"/>
      <c r="F756" s="196"/>
      <c r="G756" s="196"/>
      <c r="H756" s="196"/>
      <c r="I756" s="196"/>
    </row>
    <row r="757" spans="1:9" ht="12.75">
      <c r="A757" s="196"/>
      <c r="B757" s="196"/>
      <c r="C757" s="553"/>
      <c r="D757" s="196"/>
      <c r="E757" s="196"/>
      <c r="F757" s="196"/>
      <c r="G757" s="196"/>
      <c r="H757" s="196"/>
      <c r="I757" s="196"/>
    </row>
    <row r="758" spans="1:9" ht="12.75">
      <c r="A758" s="196"/>
      <c r="B758" s="196"/>
      <c r="C758" s="553"/>
      <c r="D758" s="196"/>
      <c r="E758" s="196"/>
      <c r="F758" s="196"/>
      <c r="G758" s="196"/>
      <c r="H758" s="196"/>
      <c r="I758" s="196"/>
    </row>
    <row r="759" spans="1:9" ht="12.75">
      <c r="A759" s="196"/>
      <c r="B759" s="196"/>
      <c r="C759" s="553"/>
      <c r="D759" s="196"/>
      <c r="E759" s="196"/>
      <c r="F759" s="196"/>
      <c r="G759" s="196"/>
      <c r="H759" s="196"/>
      <c r="I759" s="196"/>
    </row>
    <row r="760" spans="1:9" ht="12.75">
      <c r="A760" s="196"/>
      <c r="B760" s="196"/>
      <c r="C760" s="553"/>
      <c r="D760" s="196"/>
      <c r="E760" s="196"/>
      <c r="F760" s="196"/>
      <c r="G760" s="196"/>
      <c r="H760" s="196"/>
      <c r="I760" s="196"/>
    </row>
    <row r="761" spans="1:9" ht="12.75">
      <c r="A761" s="196"/>
      <c r="B761" s="196"/>
      <c r="C761" s="553"/>
      <c r="D761" s="196"/>
      <c r="E761" s="196"/>
      <c r="F761" s="196"/>
      <c r="G761" s="196"/>
      <c r="H761" s="196"/>
      <c r="I761" s="196"/>
    </row>
    <row r="762" spans="1:9" ht="12.75">
      <c r="A762" s="196"/>
      <c r="B762" s="196"/>
      <c r="C762" s="553"/>
      <c r="D762" s="196"/>
      <c r="E762" s="196"/>
      <c r="F762" s="196"/>
      <c r="G762" s="196"/>
      <c r="H762" s="196"/>
      <c r="I762" s="196"/>
    </row>
    <row r="763" spans="1:9" ht="12.75">
      <c r="A763" s="196"/>
      <c r="B763" s="196"/>
      <c r="C763" s="553"/>
      <c r="D763" s="196"/>
      <c r="E763" s="196"/>
      <c r="F763" s="196"/>
      <c r="G763" s="196"/>
      <c r="H763" s="196"/>
      <c r="I763" s="196"/>
    </row>
    <row r="764" spans="1:9" ht="12.75">
      <c r="A764" s="196"/>
      <c r="B764" s="196"/>
      <c r="C764" s="553"/>
      <c r="D764" s="196"/>
      <c r="E764" s="196"/>
      <c r="F764" s="196"/>
      <c r="G764" s="196"/>
      <c r="H764" s="196"/>
      <c r="I764" s="196"/>
    </row>
    <row r="765" spans="1:9" ht="12.75">
      <c r="A765" s="196"/>
      <c r="B765" s="196"/>
      <c r="C765" s="553"/>
      <c r="D765" s="196"/>
      <c r="E765" s="196"/>
      <c r="F765" s="196"/>
      <c r="G765" s="196"/>
      <c r="H765" s="196"/>
      <c r="I765" s="196"/>
    </row>
    <row r="766" spans="1:9" ht="12.75">
      <c r="A766" s="196"/>
      <c r="B766" s="196"/>
      <c r="C766" s="553"/>
      <c r="D766" s="196"/>
      <c r="E766" s="196"/>
      <c r="F766" s="196"/>
      <c r="G766" s="196"/>
      <c r="H766" s="196"/>
      <c r="I766" s="196"/>
    </row>
    <row r="767" spans="1:9" ht="12.75">
      <c r="A767" s="196"/>
      <c r="B767" s="196"/>
      <c r="C767" s="553"/>
      <c r="D767" s="196"/>
      <c r="E767" s="196"/>
      <c r="F767" s="196"/>
      <c r="G767" s="196"/>
      <c r="H767" s="196"/>
      <c r="I767" s="196"/>
    </row>
    <row r="768" spans="1:9" ht="12.75">
      <c r="A768" s="196"/>
      <c r="B768" s="196"/>
      <c r="C768" s="553"/>
      <c r="D768" s="196"/>
      <c r="E768" s="196"/>
      <c r="F768" s="196"/>
      <c r="G768" s="196"/>
      <c r="H768" s="196"/>
      <c r="I768" s="196"/>
    </row>
    <row r="769" spans="1:9" ht="12.75">
      <c r="A769" s="196"/>
      <c r="B769" s="196"/>
      <c r="C769" s="553"/>
      <c r="D769" s="196"/>
      <c r="E769" s="196"/>
      <c r="F769" s="196"/>
      <c r="G769" s="196"/>
      <c r="H769" s="196"/>
      <c r="I769" s="196"/>
    </row>
    <row r="770" spans="1:9" ht="12.75">
      <c r="A770" s="196"/>
      <c r="B770" s="196"/>
      <c r="C770" s="553"/>
      <c r="D770" s="196"/>
      <c r="E770" s="196"/>
      <c r="F770" s="196"/>
      <c r="G770" s="196"/>
      <c r="H770" s="196"/>
      <c r="I770" s="196"/>
    </row>
    <row r="771" spans="1:9" ht="12.75">
      <c r="A771" s="196"/>
      <c r="B771" s="196"/>
      <c r="C771" s="553"/>
      <c r="D771" s="196"/>
      <c r="E771" s="196"/>
      <c r="F771" s="196"/>
      <c r="G771" s="196"/>
      <c r="H771" s="196"/>
      <c r="I771" s="196"/>
    </row>
    <row r="772" spans="1:9" ht="12.75">
      <c r="A772" s="196"/>
      <c r="B772" s="196"/>
      <c r="C772" s="553"/>
      <c r="D772" s="196"/>
      <c r="E772" s="196"/>
      <c r="F772" s="196"/>
      <c r="G772" s="196"/>
      <c r="H772" s="196"/>
      <c r="I772" s="196"/>
    </row>
    <row r="773" spans="1:9" ht="12.75">
      <c r="A773" s="196"/>
      <c r="B773" s="196"/>
      <c r="C773" s="553"/>
      <c r="D773" s="196"/>
      <c r="E773" s="196"/>
      <c r="F773" s="196"/>
      <c r="G773" s="196"/>
      <c r="H773" s="196"/>
      <c r="I773" s="196"/>
    </row>
    <row r="774" spans="1:9" ht="12.75">
      <c r="A774" s="196"/>
      <c r="B774" s="196"/>
      <c r="C774" s="553"/>
      <c r="D774" s="196"/>
      <c r="E774" s="196"/>
      <c r="F774" s="196"/>
      <c r="G774" s="196"/>
      <c r="H774" s="196"/>
      <c r="I774" s="196"/>
    </row>
    <row r="775" spans="1:9" ht="12.75">
      <c r="A775" s="196"/>
      <c r="B775" s="196"/>
      <c r="C775" s="553"/>
      <c r="D775" s="196"/>
      <c r="E775" s="196"/>
      <c r="F775" s="196"/>
      <c r="G775" s="196"/>
      <c r="H775" s="196"/>
      <c r="I775" s="196"/>
    </row>
    <row r="776" spans="1:9" ht="12.75">
      <c r="A776" s="196"/>
      <c r="B776" s="196"/>
      <c r="C776" s="553"/>
      <c r="D776" s="196"/>
      <c r="E776" s="196"/>
      <c r="F776" s="196"/>
      <c r="G776" s="196"/>
      <c r="H776" s="196"/>
      <c r="I776" s="196"/>
    </row>
    <row r="777" spans="1:9" ht="12.75">
      <c r="A777" s="196"/>
      <c r="B777" s="196"/>
      <c r="C777" s="553"/>
      <c r="D777" s="196"/>
      <c r="E777" s="196"/>
      <c r="F777" s="196"/>
      <c r="G777" s="196"/>
      <c r="H777" s="196"/>
      <c r="I777" s="196"/>
    </row>
    <row r="778" spans="1:9" ht="12.75">
      <c r="A778" s="196"/>
      <c r="B778" s="196"/>
      <c r="C778" s="553"/>
      <c r="D778" s="196"/>
      <c r="E778" s="196"/>
      <c r="F778" s="196"/>
      <c r="G778" s="196"/>
      <c r="H778" s="196"/>
      <c r="I778" s="196"/>
    </row>
    <row r="779" spans="1:9" ht="12.75">
      <c r="A779" s="196"/>
      <c r="B779" s="196"/>
      <c r="C779" s="553"/>
      <c r="D779" s="196"/>
      <c r="E779" s="196"/>
      <c r="F779" s="196"/>
      <c r="G779" s="196"/>
      <c r="H779" s="196"/>
      <c r="I779" s="196"/>
    </row>
    <row r="780" spans="1:9" ht="12.75">
      <c r="A780" s="196"/>
      <c r="B780" s="196"/>
      <c r="C780" s="553"/>
      <c r="D780" s="196"/>
      <c r="E780" s="196"/>
      <c r="F780" s="196"/>
      <c r="G780" s="196"/>
      <c r="H780" s="196"/>
      <c r="I780" s="196"/>
    </row>
    <row r="781" spans="1:9" ht="12.75">
      <c r="A781" s="196"/>
      <c r="B781" s="196"/>
      <c r="C781" s="553"/>
      <c r="D781" s="196"/>
      <c r="E781" s="196"/>
      <c r="F781" s="196"/>
      <c r="G781" s="196"/>
      <c r="H781" s="196"/>
      <c r="I781" s="196"/>
    </row>
    <row r="782" spans="1:9" ht="12.75">
      <c r="A782" s="196"/>
      <c r="B782" s="196"/>
      <c r="C782" s="553"/>
      <c r="D782" s="196"/>
      <c r="E782" s="196"/>
      <c r="F782" s="196"/>
      <c r="G782" s="196"/>
      <c r="H782" s="196"/>
      <c r="I782" s="196"/>
    </row>
    <row r="783" spans="1:9" ht="12.75">
      <c r="A783" s="196"/>
      <c r="B783" s="196"/>
      <c r="C783" s="553"/>
      <c r="D783" s="196"/>
      <c r="E783" s="196"/>
      <c r="F783" s="196"/>
      <c r="G783" s="196"/>
      <c r="H783" s="196"/>
      <c r="I783" s="196"/>
    </row>
    <row r="784" spans="1:9" ht="12.75">
      <c r="A784" s="196"/>
      <c r="B784" s="196"/>
      <c r="C784" s="553"/>
      <c r="D784" s="196"/>
      <c r="E784" s="196"/>
      <c r="F784" s="196"/>
      <c r="G784" s="196"/>
      <c r="H784" s="196"/>
      <c r="I784" s="196"/>
    </row>
    <row r="785" spans="1:9" ht="12.75">
      <c r="A785" s="196"/>
      <c r="B785" s="196"/>
      <c r="C785" s="553"/>
      <c r="D785" s="196"/>
      <c r="E785" s="196"/>
      <c r="F785" s="196"/>
      <c r="G785" s="196"/>
      <c r="H785" s="196"/>
      <c r="I785" s="196"/>
    </row>
    <row r="786" spans="1:9" ht="12.75">
      <c r="A786" s="196"/>
      <c r="B786" s="196"/>
      <c r="C786" s="553"/>
      <c r="D786" s="196"/>
      <c r="E786" s="196"/>
      <c r="F786" s="196"/>
      <c r="G786" s="196"/>
      <c r="H786" s="196"/>
      <c r="I786" s="196"/>
    </row>
    <row r="787" spans="1:9" ht="12.75">
      <c r="A787" s="196"/>
      <c r="B787" s="196"/>
      <c r="C787" s="553"/>
      <c r="D787" s="196"/>
      <c r="E787" s="196"/>
      <c r="F787" s="196"/>
      <c r="G787" s="196"/>
      <c r="H787" s="196"/>
      <c r="I787" s="196"/>
    </row>
    <row r="788" spans="1:9" ht="12.75">
      <c r="A788" s="196"/>
      <c r="B788" s="196"/>
      <c r="C788" s="553"/>
      <c r="D788" s="196"/>
      <c r="E788" s="196"/>
      <c r="F788" s="196"/>
      <c r="G788" s="196"/>
      <c r="H788" s="196"/>
      <c r="I788" s="196"/>
    </row>
    <row r="789" spans="1:9" ht="12.75">
      <c r="A789" s="196"/>
      <c r="B789" s="196"/>
      <c r="C789" s="553"/>
      <c r="D789" s="196"/>
      <c r="E789" s="196"/>
      <c r="F789" s="196"/>
      <c r="G789" s="196"/>
      <c r="H789" s="196"/>
      <c r="I789" s="196"/>
    </row>
    <row r="790" spans="1:9" ht="12.75">
      <c r="A790" s="196"/>
      <c r="B790" s="196"/>
      <c r="C790" s="553"/>
      <c r="D790" s="196"/>
      <c r="E790" s="196"/>
      <c r="F790" s="196"/>
      <c r="G790" s="196"/>
      <c r="H790" s="196"/>
      <c r="I790" s="196"/>
    </row>
    <row r="791" spans="1:9" ht="12.75">
      <c r="A791" s="196"/>
      <c r="B791" s="196"/>
      <c r="C791" s="553"/>
      <c r="D791" s="196"/>
      <c r="E791" s="196"/>
      <c r="F791" s="196"/>
      <c r="G791" s="196"/>
      <c r="H791" s="196"/>
      <c r="I791" s="196"/>
    </row>
    <row r="792" spans="1:9" ht="12.75">
      <c r="A792" s="196"/>
      <c r="B792" s="196"/>
      <c r="C792" s="553"/>
      <c r="D792" s="196"/>
      <c r="E792" s="196"/>
      <c r="F792" s="196"/>
      <c r="G792" s="196"/>
      <c r="H792" s="196"/>
      <c r="I792" s="196"/>
    </row>
    <row r="793" spans="1:9" ht="12.75">
      <c r="A793" s="196"/>
      <c r="B793" s="196"/>
      <c r="C793" s="553"/>
      <c r="D793" s="196"/>
      <c r="E793" s="196"/>
      <c r="F793" s="196"/>
      <c r="G793" s="196"/>
      <c r="H793" s="196"/>
      <c r="I793" s="196"/>
    </row>
    <row r="794" spans="1:9" ht="12.75">
      <c r="A794" s="196"/>
      <c r="B794" s="196"/>
      <c r="C794" s="553"/>
      <c r="D794" s="196"/>
      <c r="E794" s="196"/>
      <c r="F794" s="196"/>
      <c r="G794" s="196"/>
      <c r="H794" s="196"/>
      <c r="I794" s="196"/>
    </row>
    <row r="795" spans="1:9" ht="12.75">
      <c r="A795" s="196"/>
      <c r="B795" s="196"/>
      <c r="C795" s="553"/>
      <c r="D795" s="196"/>
      <c r="E795" s="196"/>
      <c r="F795" s="196"/>
      <c r="G795" s="196"/>
      <c r="H795" s="196"/>
      <c r="I795" s="196"/>
    </row>
    <row r="796" spans="1:9" ht="12.75">
      <c r="A796" s="196"/>
      <c r="B796" s="196"/>
      <c r="C796" s="553"/>
      <c r="D796" s="196"/>
      <c r="E796" s="196"/>
      <c r="F796" s="196"/>
      <c r="G796" s="196"/>
      <c r="H796" s="196"/>
      <c r="I796" s="196"/>
    </row>
    <row r="797" spans="1:9" ht="12.75">
      <c r="A797" s="196"/>
      <c r="B797" s="196"/>
      <c r="C797" s="553"/>
      <c r="D797" s="196"/>
      <c r="E797" s="196"/>
      <c r="F797" s="196"/>
      <c r="G797" s="196"/>
      <c r="H797" s="196"/>
      <c r="I797" s="196"/>
    </row>
    <row r="798" spans="1:9" ht="12.75">
      <c r="A798" s="196"/>
      <c r="B798" s="196"/>
      <c r="C798" s="553"/>
      <c r="D798" s="196"/>
      <c r="E798" s="196"/>
      <c r="F798" s="196"/>
      <c r="G798" s="196"/>
      <c r="H798" s="196"/>
      <c r="I798" s="196"/>
    </row>
  </sheetData>
  <sheetProtection selectLockedCells="1" selectUnlockedCells="1"/>
  <mergeCells count="104">
    <mergeCell ref="A3:I3"/>
    <mergeCell ref="H6:I6"/>
    <mergeCell ref="A17:I17"/>
    <mergeCell ref="H20:I20"/>
    <mergeCell ref="A31:I31"/>
    <mergeCell ref="H34:I34"/>
    <mergeCell ref="A45:I45"/>
    <mergeCell ref="H48:I48"/>
    <mergeCell ref="A59:I59"/>
    <mergeCell ref="H62:I62"/>
    <mergeCell ref="A73:I73"/>
    <mergeCell ref="H76:I76"/>
    <mergeCell ref="A87:I87"/>
    <mergeCell ref="H90:I90"/>
    <mergeCell ref="A101:I101"/>
    <mergeCell ref="H104:I104"/>
    <mergeCell ref="A115:I115"/>
    <mergeCell ref="H118:I118"/>
    <mergeCell ref="A129:I129"/>
    <mergeCell ref="H132:I132"/>
    <mergeCell ref="A143:I143"/>
    <mergeCell ref="H146:I146"/>
    <mergeCell ref="A157:I157"/>
    <mergeCell ref="H160:I160"/>
    <mergeCell ref="A171:I171"/>
    <mergeCell ref="H174:I174"/>
    <mergeCell ref="A185:I185"/>
    <mergeCell ref="H188:I188"/>
    <mergeCell ref="A199:I199"/>
    <mergeCell ref="H202:I202"/>
    <mergeCell ref="A213:I213"/>
    <mergeCell ref="H216:I216"/>
    <mergeCell ref="A227:I227"/>
    <mergeCell ref="H230:I230"/>
    <mergeCell ref="A241:I241"/>
    <mergeCell ref="H244:I244"/>
    <mergeCell ref="A255:I255"/>
    <mergeCell ref="H258:I258"/>
    <mergeCell ref="A269:I269"/>
    <mergeCell ref="H272:I272"/>
    <mergeCell ref="A283:I283"/>
    <mergeCell ref="H286:I286"/>
    <mergeCell ref="A297:I297"/>
    <mergeCell ref="H300:I300"/>
    <mergeCell ref="A311:I311"/>
    <mergeCell ref="H314:I314"/>
    <mergeCell ref="A325:I325"/>
    <mergeCell ref="H328:I328"/>
    <mergeCell ref="A339:I339"/>
    <mergeCell ref="H342:I342"/>
    <mergeCell ref="A353:I353"/>
    <mergeCell ref="H356:I356"/>
    <mergeCell ref="A367:I367"/>
    <mergeCell ref="H370:I370"/>
    <mergeCell ref="A381:I381"/>
    <mergeCell ref="H384:I384"/>
    <mergeCell ref="A395:I395"/>
    <mergeCell ref="H398:I398"/>
    <mergeCell ref="A409:I409"/>
    <mergeCell ref="H412:I412"/>
    <mergeCell ref="A423:I423"/>
    <mergeCell ref="H426:I426"/>
    <mergeCell ref="A437:I437"/>
    <mergeCell ref="H440:I440"/>
    <mergeCell ref="A451:I451"/>
    <mergeCell ref="H454:I454"/>
    <mergeCell ref="A465:I465"/>
    <mergeCell ref="H468:I468"/>
    <mergeCell ref="A479:I479"/>
    <mergeCell ref="H482:I482"/>
    <mergeCell ref="A493:I493"/>
    <mergeCell ref="H496:I496"/>
    <mergeCell ref="A507:I507"/>
    <mergeCell ref="H510:I510"/>
    <mergeCell ref="A521:I521"/>
    <mergeCell ref="H524:I524"/>
    <mergeCell ref="A535:I535"/>
    <mergeCell ref="H538:I538"/>
    <mergeCell ref="A549:I549"/>
    <mergeCell ref="H552:I552"/>
    <mergeCell ref="A563:I563"/>
    <mergeCell ref="H566:I566"/>
    <mergeCell ref="A577:I577"/>
    <mergeCell ref="H580:I580"/>
    <mergeCell ref="A591:I591"/>
    <mergeCell ref="H594:I594"/>
    <mergeCell ref="A605:I605"/>
    <mergeCell ref="H608:I608"/>
    <mergeCell ref="A619:I619"/>
    <mergeCell ref="H622:I622"/>
    <mergeCell ref="A633:I633"/>
    <mergeCell ref="H636:I636"/>
    <mergeCell ref="A647:I647"/>
    <mergeCell ref="H650:I650"/>
    <mergeCell ref="A661:I661"/>
    <mergeCell ref="H664:I664"/>
    <mergeCell ref="A675:I675"/>
    <mergeCell ref="H678:I678"/>
    <mergeCell ref="A689:I689"/>
    <mergeCell ref="H692:I692"/>
    <mergeCell ref="A693:I693"/>
    <mergeCell ref="A704:I704"/>
    <mergeCell ref="H707:I707"/>
    <mergeCell ref="A708:I708"/>
  </mergeCells>
  <printOptions horizontalCentered="1"/>
  <pageMargins left="0.25" right="0.25" top="0.25" bottom="0.2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I111"/>
  <sheetViews>
    <sheetView showGridLines="0" workbookViewId="0" topLeftCell="A76">
      <selection activeCell="L74" sqref="L74"/>
    </sheetView>
  </sheetViews>
  <sheetFormatPr defaultColWidth="9.140625" defaultRowHeight="12.75"/>
  <cols>
    <col min="1" max="1" width="15.8515625" style="0" customWidth="1"/>
    <col min="2" max="2" width="13.00390625" style="0" customWidth="1"/>
    <col min="4" max="4" width="14.57421875" style="0" customWidth="1"/>
    <col min="5" max="5" width="11.140625" style="0" customWidth="1"/>
    <col min="6" max="9" width="15.28125" style="0" customWidth="1"/>
  </cols>
  <sheetData>
    <row r="1" spans="1:9" ht="12.75">
      <c r="A1" s="144" t="s">
        <v>637</v>
      </c>
      <c r="B1" s="17"/>
      <c r="C1" s="17"/>
      <c r="D1" s="17"/>
      <c r="E1" s="17"/>
      <c r="F1" s="17"/>
      <c r="G1" s="17"/>
      <c r="H1" s="17"/>
      <c r="I1" s="17"/>
    </row>
    <row r="2" spans="1:9" ht="12.75">
      <c r="A2" s="11"/>
      <c r="B2" s="11"/>
      <c r="C2" s="11"/>
      <c r="D2" s="11"/>
      <c r="E2" s="11"/>
      <c r="F2" s="11"/>
      <c r="G2" s="11"/>
      <c r="H2" s="11"/>
      <c r="I2" s="11"/>
    </row>
    <row r="3" spans="1:9" ht="12.75">
      <c r="A3" s="775" t="s">
        <v>849</v>
      </c>
      <c r="B3" s="775"/>
      <c r="C3" s="775"/>
      <c r="D3" s="775"/>
      <c r="E3" s="775"/>
      <c r="F3" s="775"/>
      <c r="G3" s="775"/>
      <c r="H3" s="775"/>
      <c r="I3" s="775"/>
    </row>
    <row r="4" spans="1:9" ht="12.75">
      <c r="A4" s="775" t="s">
        <v>854</v>
      </c>
      <c r="B4" s="775"/>
      <c r="C4" s="775"/>
      <c r="D4" s="775"/>
      <c r="E4" s="775"/>
      <c r="F4" s="775"/>
      <c r="G4" s="775"/>
      <c r="H4" s="775"/>
      <c r="I4" s="775"/>
    </row>
    <row r="5" spans="1:9" ht="12.75">
      <c r="A5" s="775" t="s">
        <v>639</v>
      </c>
      <c r="B5" s="775"/>
      <c r="C5" s="775"/>
      <c r="D5" s="775"/>
      <c r="E5" s="775"/>
      <c r="F5" s="775"/>
      <c r="G5" s="775"/>
      <c r="H5" s="775"/>
      <c r="I5" s="775"/>
    </row>
    <row r="6" spans="1:9" ht="12.75">
      <c r="A6" s="778" t="s">
        <v>39</v>
      </c>
      <c r="B6" s="778"/>
      <c r="C6" s="778"/>
      <c r="D6" s="778"/>
      <c r="E6" s="778"/>
      <c r="F6" s="778"/>
      <c r="G6" s="778"/>
      <c r="H6" s="778"/>
      <c r="I6" s="778"/>
    </row>
    <row r="7" spans="1:9" ht="12.75">
      <c r="A7" s="13" t="s">
        <v>573</v>
      </c>
      <c r="B7" s="13" t="s">
        <v>574</v>
      </c>
      <c r="C7" s="13" t="s">
        <v>575</v>
      </c>
      <c r="D7" s="13" t="s">
        <v>576</v>
      </c>
      <c r="E7" s="13" t="s">
        <v>577</v>
      </c>
      <c r="F7" s="13" t="s">
        <v>578</v>
      </c>
      <c r="G7" s="13" t="s">
        <v>579</v>
      </c>
      <c r="H7" s="13" t="s">
        <v>580</v>
      </c>
      <c r="I7" s="554" t="s">
        <v>377</v>
      </c>
    </row>
    <row r="8" spans="1:9" ht="12.75">
      <c r="A8" s="158"/>
      <c r="B8" s="158"/>
      <c r="C8" s="158"/>
      <c r="D8" s="158"/>
      <c r="E8" s="555"/>
      <c r="F8" s="255">
        <v>0</v>
      </c>
      <c r="G8" s="255">
        <v>0</v>
      </c>
      <c r="H8" s="255">
        <v>0</v>
      </c>
      <c r="I8" s="257">
        <f>SUM(F8:H8)</f>
        <v>0</v>
      </c>
    </row>
    <row r="9" spans="1:9" ht="12.75">
      <c r="A9" s="158"/>
      <c r="B9" s="158"/>
      <c r="C9" s="158"/>
      <c r="D9" s="158"/>
      <c r="E9" s="555"/>
      <c r="F9" s="255"/>
      <c r="G9" s="255"/>
      <c r="H9" s="255"/>
      <c r="I9" s="257">
        <f>SUM(F9:H9)</f>
        <v>0</v>
      </c>
    </row>
    <row r="10" spans="1:9" ht="12.75">
      <c r="A10" s="158"/>
      <c r="B10" s="158"/>
      <c r="C10" s="158"/>
      <c r="D10" s="158"/>
      <c r="E10" s="555"/>
      <c r="F10" s="255"/>
      <c r="G10" s="255"/>
      <c r="H10" s="255"/>
      <c r="I10" s="257">
        <f>SUM(F10:H10)</f>
        <v>0</v>
      </c>
    </row>
    <row r="11" spans="1:9" ht="12.75">
      <c r="A11" s="158"/>
      <c r="B11" s="158"/>
      <c r="C11" s="158"/>
      <c r="D11" s="158"/>
      <c r="E11" s="555"/>
      <c r="F11" s="255"/>
      <c r="G11" s="255"/>
      <c r="H11" s="255"/>
      <c r="I11" s="257">
        <f>SUM(F11:H11)</f>
        <v>0</v>
      </c>
    </row>
    <row r="12" spans="1:9" ht="12.75">
      <c r="A12" s="158"/>
      <c r="B12" s="158"/>
      <c r="C12" s="158"/>
      <c r="D12" s="158"/>
      <c r="E12" s="555"/>
      <c r="F12" s="255"/>
      <c r="G12" s="255"/>
      <c r="H12" s="255"/>
      <c r="I12" s="257">
        <f>SUM(F12:H12)</f>
        <v>0</v>
      </c>
    </row>
    <row r="13" spans="1:9" ht="12.75">
      <c r="A13" s="158"/>
      <c r="B13" s="158"/>
      <c r="C13" s="158"/>
      <c r="D13" s="158"/>
      <c r="E13" s="555"/>
      <c r="F13" s="255"/>
      <c r="G13" s="255"/>
      <c r="H13" s="255"/>
      <c r="I13" s="257">
        <f>SUM(F13:H13)</f>
        <v>0</v>
      </c>
    </row>
    <row r="14" spans="1:9" ht="12.75">
      <c r="A14" s="158"/>
      <c r="B14" s="158"/>
      <c r="C14" s="158"/>
      <c r="D14" s="158"/>
      <c r="E14" s="555"/>
      <c r="F14" s="255"/>
      <c r="G14" s="255"/>
      <c r="H14" s="255"/>
      <c r="I14" s="257">
        <f>SUM(F14:H14)</f>
        <v>0</v>
      </c>
    </row>
    <row r="15" spans="1:9" ht="12.75">
      <c r="A15" s="158"/>
      <c r="B15" s="158"/>
      <c r="C15" s="158"/>
      <c r="D15" s="158"/>
      <c r="E15" s="555"/>
      <c r="F15" s="255"/>
      <c r="G15" s="255"/>
      <c r="H15" s="255"/>
      <c r="I15" s="257">
        <f>SUM(F15:H15)</f>
        <v>0</v>
      </c>
    </row>
    <row r="16" spans="1:9" ht="12.75">
      <c r="A16" s="158"/>
      <c r="B16" s="158"/>
      <c r="C16" s="158"/>
      <c r="D16" s="158"/>
      <c r="E16" s="555"/>
      <c r="F16" s="255"/>
      <c r="G16" s="255"/>
      <c r="H16" s="255"/>
      <c r="I16" s="257">
        <f>SUM(F16:H16)</f>
        <v>0</v>
      </c>
    </row>
    <row r="17" spans="1:9" ht="12.75">
      <c r="A17" s="158"/>
      <c r="B17" s="158"/>
      <c r="C17" s="158"/>
      <c r="D17" s="158"/>
      <c r="E17" s="555"/>
      <c r="F17" s="255"/>
      <c r="G17" s="255"/>
      <c r="H17" s="255"/>
      <c r="I17" s="257">
        <f>SUM(F17:H17)</f>
        <v>0</v>
      </c>
    </row>
    <row r="18" spans="1:9" ht="12.75">
      <c r="A18" s="158"/>
      <c r="B18" s="158"/>
      <c r="C18" s="158"/>
      <c r="D18" s="158"/>
      <c r="E18" s="555"/>
      <c r="F18" s="255"/>
      <c r="G18" s="255"/>
      <c r="H18" s="255"/>
      <c r="I18" s="257">
        <f>SUM(F18:H18)</f>
        <v>0</v>
      </c>
    </row>
    <row r="19" spans="1:9" ht="12.75">
      <c r="A19" s="42"/>
      <c r="B19" s="163"/>
      <c r="C19" s="158"/>
      <c r="D19" s="158"/>
      <c r="E19" s="158"/>
      <c r="F19" s="510"/>
      <c r="G19" s="510"/>
      <c r="H19" s="510"/>
      <c r="I19" s="257">
        <f>SUM(F19:H19)</f>
        <v>0</v>
      </c>
    </row>
    <row r="20" spans="1:9" ht="12.75">
      <c r="A20" s="42" t="s">
        <v>640</v>
      </c>
      <c r="B20" s="163"/>
      <c r="C20" s="158"/>
      <c r="D20" s="158"/>
      <c r="E20" s="158"/>
      <c r="F20" s="249">
        <f>SUM(F8:F19)</f>
        <v>0</v>
      </c>
      <c r="G20" s="249">
        <f>SUM(G8:G19)</f>
        <v>0</v>
      </c>
      <c r="H20" s="249">
        <f>SUM(H8:H19)</f>
        <v>0</v>
      </c>
      <c r="I20" s="257">
        <f>SUM(F20:H20)</f>
        <v>0</v>
      </c>
    </row>
    <row r="23" spans="1:9" ht="12.75">
      <c r="A23" s="769" t="s">
        <v>849</v>
      </c>
      <c r="B23" s="769"/>
      <c r="C23" s="769"/>
      <c r="D23" s="769"/>
      <c r="E23" s="769"/>
      <c r="F23" s="769"/>
      <c r="G23" s="769"/>
      <c r="H23" s="769"/>
      <c r="I23" s="769"/>
    </row>
    <row r="24" spans="1:9" ht="12.75">
      <c r="A24" s="775" t="s">
        <v>854</v>
      </c>
      <c r="B24" s="775"/>
      <c r="C24" s="775"/>
      <c r="D24" s="775"/>
      <c r="E24" s="775"/>
      <c r="F24" s="775"/>
      <c r="G24" s="775"/>
      <c r="H24" s="775"/>
      <c r="I24" s="775"/>
    </row>
    <row r="25" spans="1:9" ht="12.75">
      <c r="A25" s="775" t="s">
        <v>639</v>
      </c>
      <c r="B25" s="775"/>
      <c r="C25" s="775"/>
      <c r="D25" s="775"/>
      <c r="E25" s="775"/>
      <c r="F25" s="775"/>
      <c r="G25" s="775"/>
      <c r="H25" s="775"/>
      <c r="I25" s="775"/>
    </row>
    <row r="26" spans="1:9" ht="12.75">
      <c r="A26" s="777" t="s">
        <v>641</v>
      </c>
      <c r="B26" s="777"/>
      <c r="C26" s="777"/>
      <c r="D26" s="777"/>
      <c r="E26" s="777"/>
      <c r="F26" s="777"/>
      <c r="G26" s="777"/>
      <c r="H26" s="777"/>
      <c r="I26" s="777"/>
    </row>
    <row r="27" spans="1:9" ht="12.75">
      <c r="A27" s="13" t="s">
        <v>573</v>
      </c>
      <c r="B27" s="13" t="s">
        <v>574</v>
      </c>
      <c r="C27" s="13" t="s">
        <v>575</v>
      </c>
      <c r="D27" s="13" t="s">
        <v>576</v>
      </c>
      <c r="E27" s="13" t="s">
        <v>577</v>
      </c>
      <c r="F27" s="13" t="s">
        <v>578</v>
      </c>
      <c r="G27" s="13" t="s">
        <v>579</v>
      </c>
      <c r="H27" s="13" t="s">
        <v>580</v>
      </c>
      <c r="I27" s="554" t="s">
        <v>377</v>
      </c>
    </row>
    <row r="28" spans="1:9" ht="12.75">
      <c r="A28" s="158"/>
      <c r="B28" s="158"/>
      <c r="C28" s="158"/>
      <c r="D28" s="158"/>
      <c r="E28" s="555"/>
      <c r="F28" s="255">
        <v>0</v>
      </c>
      <c r="G28" s="255">
        <v>0</v>
      </c>
      <c r="H28" s="255">
        <v>0</v>
      </c>
      <c r="I28" s="257">
        <f>SUM(F28:H28)</f>
        <v>0</v>
      </c>
    </row>
    <row r="29" spans="1:9" ht="12.75">
      <c r="A29" s="158"/>
      <c r="B29" s="158"/>
      <c r="C29" s="158"/>
      <c r="D29" s="158"/>
      <c r="E29" s="555"/>
      <c r="F29" s="255"/>
      <c r="G29" s="255"/>
      <c r="H29" s="255"/>
      <c r="I29" s="257">
        <f>SUM(F29:H29)</f>
        <v>0</v>
      </c>
    </row>
    <row r="30" spans="1:9" ht="12.75">
      <c r="A30" s="158"/>
      <c r="B30" s="158"/>
      <c r="C30" s="158"/>
      <c r="D30" s="158"/>
      <c r="E30" s="555"/>
      <c r="F30" s="255"/>
      <c r="G30" s="255"/>
      <c r="H30" s="255"/>
      <c r="I30" s="257">
        <f>SUM(F30:H30)</f>
        <v>0</v>
      </c>
    </row>
    <row r="31" spans="1:9" ht="12.75">
      <c r="A31" s="158"/>
      <c r="B31" s="158"/>
      <c r="C31" s="158"/>
      <c r="D31" s="158"/>
      <c r="E31" s="555"/>
      <c r="F31" s="255"/>
      <c r="G31" s="255"/>
      <c r="H31" s="255"/>
      <c r="I31" s="257">
        <f>SUM(F31:H31)</f>
        <v>0</v>
      </c>
    </row>
    <row r="32" spans="1:9" ht="12.75">
      <c r="A32" s="158"/>
      <c r="B32" s="158"/>
      <c r="C32" s="158"/>
      <c r="D32" s="158"/>
      <c r="E32" s="555"/>
      <c r="F32" s="255"/>
      <c r="G32" s="255"/>
      <c r="H32" s="255"/>
      <c r="I32" s="257">
        <f>SUM(F32:H32)</f>
        <v>0</v>
      </c>
    </row>
    <row r="33" spans="1:9" ht="12.75">
      <c r="A33" s="158"/>
      <c r="B33" s="158"/>
      <c r="C33" s="158"/>
      <c r="D33" s="158"/>
      <c r="E33" s="555"/>
      <c r="F33" s="255"/>
      <c r="G33" s="255"/>
      <c r="H33" s="255"/>
      <c r="I33" s="257">
        <f>SUM(F33:H33)</f>
        <v>0</v>
      </c>
    </row>
    <row r="34" spans="1:9" ht="12.75">
      <c r="A34" s="158"/>
      <c r="B34" s="158"/>
      <c r="C34" s="158"/>
      <c r="D34" s="158"/>
      <c r="E34" s="555"/>
      <c r="F34" s="255"/>
      <c r="G34" s="255"/>
      <c r="H34" s="255"/>
      <c r="I34" s="257">
        <f>SUM(F34:H34)</f>
        <v>0</v>
      </c>
    </row>
    <row r="35" spans="1:9" ht="12.75">
      <c r="A35" s="158"/>
      <c r="B35" s="158"/>
      <c r="C35" s="158"/>
      <c r="D35" s="158"/>
      <c r="E35" s="555"/>
      <c r="F35" s="255"/>
      <c r="G35" s="255"/>
      <c r="H35" s="255"/>
      <c r="I35" s="257">
        <f>SUM(F35:H35)</f>
        <v>0</v>
      </c>
    </row>
    <row r="36" spans="1:9" ht="12.75">
      <c r="A36" s="158"/>
      <c r="B36" s="158"/>
      <c r="C36" s="158"/>
      <c r="D36" s="158"/>
      <c r="E36" s="555"/>
      <c r="F36" s="255"/>
      <c r="G36" s="255"/>
      <c r="H36" s="255"/>
      <c r="I36" s="257">
        <f>SUM(F36:H36)</f>
        <v>0</v>
      </c>
    </row>
    <row r="37" spans="1:9" ht="12.75">
      <c r="A37" s="158"/>
      <c r="B37" s="158"/>
      <c r="C37" s="158"/>
      <c r="D37" s="158"/>
      <c r="E37" s="555"/>
      <c r="F37" s="255"/>
      <c r="G37" s="255"/>
      <c r="H37" s="255"/>
      <c r="I37" s="257">
        <f>SUM(F37:H37)</f>
        <v>0</v>
      </c>
    </row>
    <row r="38" spans="1:9" ht="12.75">
      <c r="A38" s="158"/>
      <c r="B38" s="158"/>
      <c r="C38" s="158"/>
      <c r="D38" s="158"/>
      <c r="E38" s="555"/>
      <c r="F38" s="255"/>
      <c r="G38" s="255"/>
      <c r="H38" s="255"/>
      <c r="I38" s="257">
        <f>SUM(F38:H38)</f>
        <v>0</v>
      </c>
    </row>
    <row r="39" spans="1:9" ht="12.75">
      <c r="A39" s="158"/>
      <c r="B39" s="158"/>
      <c r="C39" s="158"/>
      <c r="D39" s="158"/>
      <c r="E39" s="555"/>
      <c r="F39" s="255"/>
      <c r="G39" s="255"/>
      <c r="H39" s="255"/>
      <c r="I39" s="257">
        <f>SUM(F39:H39)</f>
        <v>0</v>
      </c>
    </row>
    <row r="40" spans="1:9" ht="12.75">
      <c r="A40" s="42" t="s">
        <v>640</v>
      </c>
      <c r="B40" s="163"/>
      <c r="C40" s="158"/>
      <c r="D40" s="158"/>
      <c r="E40" s="158"/>
      <c r="F40" s="249">
        <f>SUM(F28:F39)</f>
        <v>0</v>
      </c>
      <c r="G40" s="249">
        <f>SUM(G28:G39)</f>
        <v>0</v>
      </c>
      <c r="H40" s="249">
        <f>SUM(H28:H39)</f>
        <v>0</v>
      </c>
      <c r="I40" s="257">
        <f>SUM(F40:H40)</f>
        <v>0</v>
      </c>
    </row>
    <row r="41" spans="1:9" ht="12.75">
      <c r="A41" s="22"/>
      <c r="B41" s="17"/>
      <c r="C41" s="197"/>
      <c r="D41" s="197"/>
      <c r="E41" s="197"/>
      <c r="F41" s="289"/>
      <c r="G41" s="289"/>
      <c r="H41" s="289"/>
      <c r="I41" s="289"/>
    </row>
    <row r="42" spans="1:9" ht="12.75">
      <c r="A42" s="22"/>
      <c r="B42" s="17"/>
      <c r="C42" s="197"/>
      <c r="D42" s="197"/>
      <c r="E42" s="197"/>
      <c r="F42" s="289"/>
      <c r="G42" s="289"/>
      <c r="H42" s="289"/>
      <c r="I42" s="289"/>
    </row>
    <row r="43" spans="1:9" ht="12.75">
      <c r="A43" s="22"/>
      <c r="B43" s="17"/>
      <c r="C43" s="197"/>
      <c r="D43" s="197"/>
      <c r="E43" s="197"/>
      <c r="F43" s="289"/>
      <c r="G43" s="289"/>
      <c r="H43" s="289"/>
      <c r="I43" s="289"/>
    </row>
    <row r="44" spans="1:9" ht="12.75">
      <c r="A44" s="22"/>
      <c r="B44" s="17"/>
      <c r="C44" s="197"/>
      <c r="D44" s="197"/>
      <c r="E44" s="197"/>
      <c r="F44" s="289"/>
      <c r="G44" s="289"/>
      <c r="H44" s="289"/>
      <c r="I44" s="289"/>
    </row>
    <row r="45" spans="1:9" ht="12.75">
      <c r="A45" s="500" t="s">
        <v>642</v>
      </c>
      <c r="B45" s="17"/>
      <c r="C45" s="197"/>
      <c r="D45" s="197"/>
      <c r="E45" s="197"/>
      <c r="F45" s="92"/>
      <c r="G45" s="92"/>
      <c r="H45" s="92"/>
      <c r="I45" s="92"/>
    </row>
    <row r="46" spans="1:9" ht="12.75">
      <c r="A46" s="556"/>
      <c r="B46" s="11"/>
      <c r="C46" s="557"/>
      <c r="D46" s="557"/>
      <c r="E46" s="557"/>
      <c r="F46" s="558"/>
      <c r="G46" s="558"/>
      <c r="H46" s="558"/>
      <c r="I46" s="558"/>
    </row>
    <row r="47" spans="1:9" ht="12.75">
      <c r="A47" s="775" t="s">
        <v>849</v>
      </c>
      <c r="B47" s="775"/>
      <c r="C47" s="775"/>
      <c r="D47" s="775"/>
      <c r="E47" s="775"/>
      <c r="F47" s="775"/>
      <c r="G47" s="775"/>
      <c r="H47" s="775"/>
      <c r="I47" s="775"/>
    </row>
    <row r="48" spans="1:9" ht="12.75">
      <c r="A48" s="775" t="s">
        <v>854</v>
      </c>
      <c r="B48" s="775"/>
      <c r="C48" s="775"/>
      <c r="D48" s="775"/>
      <c r="E48" s="775"/>
      <c r="F48" s="775"/>
      <c r="G48" s="775"/>
      <c r="H48" s="775"/>
      <c r="I48" s="775"/>
    </row>
    <row r="49" spans="1:9" ht="12.75">
      <c r="A49" s="776" t="s">
        <v>643</v>
      </c>
      <c r="B49" s="776"/>
      <c r="C49" s="776"/>
      <c r="D49" s="776"/>
      <c r="E49" s="776"/>
      <c r="F49" s="776"/>
      <c r="G49" s="776"/>
      <c r="H49" s="776"/>
      <c r="I49" s="776"/>
    </row>
    <row r="50" spans="1:9" ht="12.75">
      <c r="A50" s="559" t="s">
        <v>644</v>
      </c>
      <c r="B50" s="560" t="s">
        <v>855</v>
      </c>
      <c r="C50" s="505"/>
      <c r="D50" s="505"/>
      <c r="E50" s="505"/>
      <c r="F50" s="505"/>
      <c r="G50" s="505" t="s">
        <v>856</v>
      </c>
      <c r="H50" s="505"/>
      <c r="I50" s="561"/>
    </row>
    <row r="51" spans="1:9" ht="12.75">
      <c r="A51" s="559" t="s">
        <v>647</v>
      </c>
      <c r="B51" s="562" t="s">
        <v>236</v>
      </c>
      <c r="C51" s="505"/>
      <c r="D51" s="505"/>
      <c r="E51" s="505"/>
      <c r="F51" s="505"/>
      <c r="G51" s="505" t="s">
        <v>438</v>
      </c>
      <c r="H51" s="505" t="s">
        <v>852</v>
      </c>
      <c r="I51" s="561"/>
    </row>
    <row r="52" spans="1:9" ht="12.75">
      <c r="A52" s="772"/>
      <c r="B52" s="772"/>
      <c r="C52" s="772"/>
      <c r="D52" s="772"/>
      <c r="E52" s="772"/>
      <c r="F52" s="772"/>
      <c r="G52" s="772"/>
      <c r="H52" s="772"/>
      <c r="I52" s="772"/>
    </row>
    <row r="53" spans="1:9" ht="14.25" customHeight="1">
      <c r="A53" s="773" t="s">
        <v>573</v>
      </c>
      <c r="B53" s="773" t="s">
        <v>574</v>
      </c>
      <c r="C53" s="773" t="s">
        <v>648</v>
      </c>
      <c r="D53" s="773" t="s">
        <v>576</v>
      </c>
      <c r="E53" s="773" t="s">
        <v>577</v>
      </c>
      <c r="F53" s="774" t="s">
        <v>649</v>
      </c>
      <c r="G53" s="773" t="s">
        <v>650</v>
      </c>
      <c r="H53" s="773" t="s">
        <v>651</v>
      </c>
      <c r="I53" s="773" t="s">
        <v>377</v>
      </c>
    </row>
    <row r="54" spans="1:9" ht="22.5" customHeight="1">
      <c r="A54" s="773"/>
      <c r="B54" s="773"/>
      <c r="C54" s="773"/>
      <c r="D54" s="773"/>
      <c r="E54" s="773"/>
      <c r="F54" s="774"/>
      <c r="G54" s="773"/>
      <c r="H54" s="773"/>
      <c r="I54" s="773"/>
    </row>
    <row r="55" spans="1:9" ht="12.75">
      <c r="A55" s="563" t="s">
        <v>652</v>
      </c>
      <c r="B55" s="564"/>
      <c r="C55" s="564"/>
      <c r="D55" s="564"/>
      <c r="E55" s="564"/>
      <c r="F55" s="565"/>
      <c r="G55" s="565"/>
      <c r="H55" s="566"/>
      <c r="I55" s="565">
        <f>SUM(F55:H55)</f>
        <v>0</v>
      </c>
    </row>
    <row r="56" spans="1:9" ht="12.75">
      <c r="A56" s="567" t="s">
        <v>653</v>
      </c>
      <c r="B56" s="568"/>
      <c r="C56" s="568"/>
      <c r="D56" s="569"/>
      <c r="E56" s="570"/>
      <c r="F56" s="255">
        <v>0</v>
      </c>
      <c r="G56" s="255">
        <v>0</v>
      </c>
      <c r="H56" s="255">
        <v>0</v>
      </c>
      <c r="I56" s="257">
        <f>SUM(F56:H56)</f>
        <v>0</v>
      </c>
    </row>
    <row r="57" spans="1:9" ht="12.75">
      <c r="A57" s="568"/>
      <c r="B57" s="568"/>
      <c r="C57" s="568"/>
      <c r="D57" s="569"/>
      <c r="E57" s="570"/>
      <c r="F57" s="255">
        <v>0</v>
      </c>
      <c r="G57" s="255">
        <v>0</v>
      </c>
      <c r="H57" s="255">
        <v>0</v>
      </c>
      <c r="I57" s="257">
        <f>SUM(F57:H57)</f>
        <v>0</v>
      </c>
    </row>
    <row r="58" spans="1:9" ht="12.75">
      <c r="A58" s="568"/>
      <c r="B58" s="568"/>
      <c r="C58" s="568"/>
      <c r="D58" s="569"/>
      <c r="E58" s="570"/>
      <c r="F58" s="255"/>
      <c r="G58" s="255"/>
      <c r="H58" s="255"/>
      <c r="I58" s="257">
        <f>SUM(F58:H58)</f>
        <v>0</v>
      </c>
    </row>
    <row r="59" spans="1:9" ht="12.75">
      <c r="A59" s="568"/>
      <c r="B59" s="568"/>
      <c r="C59" s="568"/>
      <c r="D59" s="569"/>
      <c r="E59" s="570"/>
      <c r="F59" s="255"/>
      <c r="G59" s="255"/>
      <c r="H59" s="255"/>
      <c r="I59" s="257">
        <f>SUM(F59:H59)</f>
        <v>0</v>
      </c>
    </row>
    <row r="60" spans="1:9" ht="12.75">
      <c r="A60" s="568"/>
      <c r="B60" s="568"/>
      <c r="C60" s="568"/>
      <c r="D60" s="569"/>
      <c r="E60" s="570"/>
      <c r="F60" s="255"/>
      <c r="G60" s="255"/>
      <c r="H60" s="255"/>
      <c r="I60" s="257">
        <f>SUM(F60:H60)</f>
        <v>0</v>
      </c>
    </row>
    <row r="61" spans="1:9" ht="12.75">
      <c r="A61" s="568"/>
      <c r="B61" s="568"/>
      <c r="C61" s="568"/>
      <c r="D61" s="568"/>
      <c r="E61" s="568"/>
      <c r="F61" s="255"/>
      <c r="G61" s="255"/>
      <c r="H61" s="255"/>
      <c r="I61" s="257">
        <f>SUM(F61:H61)</f>
        <v>0</v>
      </c>
    </row>
    <row r="62" spans="1:9" ht="12.75">
      <c r="A62" s="568"/>
      <c r="B62" s="568"/>
      <c r="C62" s="568"/>
      <c r="D62" s="568"/>
      <c r="E62" s="568"/>
      <c r="F62" s="255"/>
      <c r="G62" s="255"/>
      <c r="H62" s="255"/>
      <c r="I62" s="257">
        <f>SUM(F62:H62)</f>
        <v>0</v>
      </c>
    </row>
    <row r="63" spans="1:9" ht="12.75">
      <c r="A63" s="568"/>
      <c r="B63" s="568"/>
      <c r="C63" s="568"/>
      <c r="D63" s="568"/>
      <c r="E63" s="568"/>
      <c r="F63" s="255"/>
      <c r="G63" s="255"/>
      <c r="H63" s="255"/>
      <c r="I63" s="257">
        <f>SUM(F63:H63)</f>
        <v>0</v>
      </c>
    </row>
    <row r="64" spans="1:9" ht="12.75">
      <c r="A64" s="568"/>
      <c r="B64" s="568"/>
      <c r="C64" s="568"/>
      <c r="D64" s="568"/>
      <c r="E64" s="568"/>
      <c r="F64" s="255"/>
      <c r="G64" s="255"/>
      <c r="H64" s="255"/>
      <c r="I64" s="257">
        <f>SUM(F64:H64)</f>
        <v>0</v>
      </c>
    </row>
    <row r="65" spans="1:9" ht="12.75">
      <c r="A65" s="568"/>
      <c r="B65" s="568"/>
      <c r="C65" s="568"/>
      <c r="D65" s="568"/>
      <c r="E65" s="568"/>
      <c r="F65" s="255"/>
      <c r="G65" s="255"/>
      <c r="H65" s="255"/>
      <c r="I65" s="257">
        <f>SUM(F65:H65)</f>
        <v>0</v>
      </c>
    </row>
    <row r="66" spans="1:9" ht="12.75">
      <c r="A66" s="571" t="s">
        <v>311</v>
      </c>
      <c r="B66" s="568"/>
      <c r="C66" s="568"/>
      <c r="D66" s="568"/>
      <c r="E66" s="568"/>
      <c r="F66" s="513">
        <f>SUM(F57:F65)</f>
        <v>0</v>
      </c>
      <c r="G66" s="510">
        <f>SUM(G57:G65)</f>
        <v>0</v>
      </c>
      <c r="H66" s="510">
        <f>SUM(H57:H65)</f>
        <v>0</v>
      </c>
      <c r="I66" s="257">
        <f>SUM(F66:H66)</f>
        <v>0</v>
      </c>
    </row>
    <row r="67" spans="1:9" ht="12.75">
      <c r="A67" s="571" t="s">
        <v>640</v>
      </c>
      <c r="B67" s="568"/>
      <c r="C67" s="568"/>
      <c r="D67" s="568"/>
      <c r="E67" s="568"/>
      <c r="F67" s="249">
        <f>F56+F66</f>
        <v>0</v>
      </c>
      <c r="G67" s="249">
        <f>G56+G66</f>
        <v>0</v>
      </c>
      <c r="H67" s="249">
        <f>H56+H66</f>
        <v>0</v>
      </c>
      <c r="I67" s="257">
        <f>SUM(F67:H67)</f>
        <v>0</v>
      </c>
    </row>
    <row r="71" spans="1:9" ht="12.75">
      <c r="A71" s="769" t="s">
        <v>849</v>
      </c>
      <c r="B71" s="769"/>
      <c r="C71" s="769"/>
      <c r="D71" s="769"/>
      <c r="E71" s="769"/>
      <c r="F71" s="769"/>
      <c r="G71" s="769"/>
      <c r="H71" s="769"/>
      <c r="I71" s="769"/>
    </row>
    <row r="72" spans="1:9" ht="12.75">
      <c r="A72" s="775" t="s">
        <v>854</v>
      </c>
      <c r="B72" s="775"/>
      <c r="C72" s="775"/>
      <c r="D72" s="775"/>
      <c r="E72" s="775"/>
      <c r="F72" s="775"/>
      <c r="G72" s="775"/>
      <c r="H72" s="775"/>
      <c r="I72" s="775"/>
    </row>
    <row r="73" spans="1:9" ht="12.75">
      <c r="A73" s="776" t="s">
        <v>643</v>
      </c>
      <c r="B73" s="776"/>
      <c r="C73" s="776"/>
      <c r="D73" s="776"/>
      <c r="E73" s="776"/>
      <c r="F73" s="776"/>
      <c r="G73" s="776"/>
      <c r="H73" s="776"/>
      <c r="I73" s="776"/>
    </row>
    <row r="74" spans="1:9" ht="12.75">
      <c r="A74" s="559" t="s">
        <v>644</v>
      </c>
      <c r="B74" s="560" t="s">
        <v>855</v>
      </c>
      <c r="C74" s="505"/>
      <c r="D74" s="505"/>
      <c r="E74" s="505"/>
      <c r="F74" s="505"/>
      <c r="G74" s="572" t="s">
        <v>857</v>
      </c>
      <c r="H74" s="572"/>
      <c r="I74" s="561"/>
    </row>
    <row r="75" spans="1:9" ht="12.75">
      <c r="A75" s="559" t="s">
        <v>647</v>
      </c>
      <c r="B75" s="562" t="s">
        <v>236</v>
      </c>
      <c r="C75" s="505"/>
      <c r="D75" s="505"/>
      <c r="E75" s="505"/>
      <c r="F75" s="505"/>
      <c r="G75" s="505" t="s">
        <v>393</v>
      </c>
      <c r="H75" s="505" t="s">
        <v>852</v>
      </c>
      <c r="I75" s="561"/>
    </row>
    <row r="76" spans="1:9" ht="12.75">
      <c r="A76" s="772"/>
      <c r="B76" s="772"/>
      <c r="C76" s="772"/>
      <c r="D76" s="772"/>
      <c r="E76" s="772"/>
      <c r="F76" s="772"/>
      <c r="G76" s="772"/>
      <c r="H76" s="772"/>
      <c r="I76" s="772"/>
    </row>
    <row r="77" spans="1:9" ht="14.25" customHeight="1">
      <c r="A77" s="773" t="s">
        <v>573</v>
      </c>
      <c r="B77" s="773" t="s">
        <v>574</v>
      </c>
      <c r="C77" s="773" t="s">
        <v>648</v>
      </c>
      <c r="D77" s="773" t="s">
        <v>576</v>
      </c>
      <c r="E77" s="773" t="s">
        <v>577</v>
      </c>
      <c r="F77" s="774" t="s">
        <v>649</v>
      </c>
      <c r="G77" s="773" t="s">
        <v>650</v>
      </c>
      <c r="H77" s="773" t="s">
        <v>651</v>
      </c>
      <c r="I77" s="773" t="s">
        <v>377</v>
      </c>
    </row>
    <row r="78" spans="1:9" ht="24" customHeight="1">
      <c r="A78" s="773"/>
      <c r="B78" s="773"/>
      <c r="C78" s="773"/>
      <c r="D78" s="773"/>
      <c r="E78" s="773"/>
      <c r="F78" s="774"/>
      <c r="G78" s="773"/>
      <c r="H78" s="773"/>
      <c r="I78" s="773"/>
    </row>
    <row r="79" spans="1:9" ht="12.75">
      <c r="A79" s="563" t="s">
        <v>581</v>
      </c>
      <c r="B79" s="564"/>
      <c r="C79" s="564"/>
      <c r="D79" s="564"/>
      <c r="E79" s="564"/>
      <c r="F79" s="565"/>
      <c r="G79" s="565"/>
      <c r="H79" s="566"/>
      <c r="I79" s="565">
        <f>SUM(F79:H79)</f>
        <v>0</v>
      </c>
    </row>
    <row r="80" spans="1:9" ht="12.75">
      <c r="A80" s="567" t="s">
        <v>653</v>
      </c>
      <c r="B80" s="568"/>
      <c r="C80" s="568"/>
      <c r="D80" s="569"/>
      <c r="E80" s="570"/>
      <c r="F80" s="251">
        <v>0</v>
      </c>
      <c r="G80" s="255">
        <v>0</v>
      </c>
      <c r="H80" s="255">
        <v>0</v>
      </c>
      <c r="I80" s="257">
        <f>SUM(F80:H80)</f>
        <v>0</v>
      </c>
    </row>
    <row r="81" spans="1:9" ht="12.75">
      <c r="A81" s="568"/>
      <c r="B81" s="568"/>
      <c r="C81" s="568"/>
      <c r="D81" s="569"/>
      <c r="E81" s="570"/>
      <c r="F81" s="251">
        <v>0</v>
      </c>
      <c r="G81" s="255">
        <v>0</v>
      </c>
      <c r="H81" s="255">
        <v>0</v>
      </c>
      <c r="I81" s="257">
        <f>SUM(F81:H81)</f>
        <v>0</v>
      </c>
    </row>
    <row r="82" spans="1:9" ht="12.75">
      <c r="A82" s="568"/>
      <c r="B82" s="568"/>
      <c r="C82" s="568"/>
      <c r="D82" s="569"/>
      <c r="E82" s="570"/>
      <c r="F82" s="251"/>
      <c r="G82" s="255"/>
      <c r="H82" s="255"/>
      <c r="I82" s="257">
        <f>SUM(F82:H82)</f>
        <v>0</v>
      </c>
    </row>
    <row r="83" spans="1:9" ht="12.75">
      <c r="A83" s="568"/>
      <c r="B83" s="568"/>
      <c r="C83" s="568"/>
      <c r="D83" s="569"/>
      <c r="E83" s="570"/>
      <c r="F83" s="251"/>
      <c r="G83" s="255"/>
      <c r="H83" s="255"/>
      <c r="I83" s="257">
        <f>SUM(F83:H83)</f>
        <v>0</v>
      </c>
    </row>
    <row r="84" spans="1:9" ht="12.75">
      <c r="A84" s="568"/>
      <c r="B84" s="568"/>
      <c r="C84" s="568"/>
      <c r="D84" s="569"/>
      <c r="E84" s="570"/>
      <c r="F84" s="251"/>
      <c r="G84" s="255"/>
      <c r="H84" s="255"/>
      <c r="I84" s="257">
        <f>SUM(F84:H84)</f>
        <v>0</v>
      </c>
    </row>
    <row r="85" spans="1:9" ht="12.75">
      <c r="A85" s="568"/>
      <c r="B85" s="568"/>
      <c r="C85" s="568"/>
      <c r="D85" s="568"/>
      <c r="E85" s="568"/>
      <c r="F85" s="251"/>
      <c r="G85" s="255"/>
      <c r="H85" s="255"/>
      <c r="I85" s="257">
        <f>SUM(F85:H85)</f>
        <v>0</v>
      </c>
    </row>
    <row r="86" spans="1:9" ht="12.75">
      <c r="A86" s="568"/>
      <c r="B86" s="568"/>
      <c r="C86" s="568"/>
      <c r="D86" s="568"/>
      <c r="E86" s="568"/>
      <c r="F86" s="251"/>
      <c r="G86" s="255"/>
      <c r="H86" s="255"/>
      <c r="I86" s="257">
        <f>SUM(F86:H86)</f>
        <v>0</v>
      </c>
    </row>
    <row r="87" spans="1:9" ht="12.75">
      <c r="A87" s="568"/>
      <c r="B87" s="568"/>
      <c r="C87" s="568"/>
      <c r="D87" s="568"/>
      <c r="E87" s="568"/>
      <c r="F87" s="255"/>
      <c r="G87" s="255"/>
      <c r="H87" s="255"/>
      <c r="I87" s="257">
        <f>SUM(F87:H87)</f>
        <v>0</v>
      </c>
    </row>
    <row r="88" spans="1:9" ht="12.75">
      <c r="A88" s="568"/>
      <c r="B88" s="568"/>
      <c r="C88" s="568"/>
      <c r="D88" s="568"/>
      <c r="E88" s="568"/>
      <c r="F88" s="255"/>
      <c r="G88" s="255"/>
      <c r="H88" s="255"/>
      <c r="I88" s="257">
        <f>SUM(F88:H88)</f>
        <v>0</v>
      </c>
    </row>
    <row r="89" spans="1:9" ht="12.75">
      <c r="A89" s="568"/>
      <c r="B89" s="568"/>
      <c r="C89" s="568"/>
      <c r="D89" s="568"/>
      <c r="E89" s="568"/>
      <c r="F89" s="255"/>
      <c r="G89" s="255"/>
      <c r="H89" s="255"/>
      <c r="I89" s="257">
        <f>SUM(F89:H89)</f>
        <v>0</v>
      </c>
    </row>
    <row r="90" spans="1:9" ht="12.75">
      <c r="A90" s="571" t="s">
        <v>311</v>
      </c>
      <c r="B90" s="568"/>
      <c r="C90" s="568"/>
      <c r="D90" s="568"/>
      <c r="E90" s="568"/>
      <c r="F90" s="510">
        <f>SUM(F81:F89)</f>
        <v>0</v>
      </c>
      <c r="G90" s="510">
        <f>SUM(G81:G89)</f>
        <v>0</v>
      </c>
      <c r="H90" s="510">
        <f>SUM(H81:H89)</f>
        <v>0</v>
      </c>
      <c r="I90" s="257">
        <f>SUM(F90:H90)</f>
        <v>0</v>
      </c>
    </row>
    <row r="91" spans="1:9" ht="12.75">
      <c r="A91" s="571" t="s">
        <v>640</v>
      </c>
      <c r="B91" s="568"/>
      <c r="C91" s="568"/>
      <c r="D91" s="568"/>
      <c r="E91" s="568"/>
      <c r="F91" s="249">
        <f>F80+F90</f>
        <v>0</v>
      </c>
      <c r="G91" s="249">
        <f>G80+G90</f>
        <v>0</v>
      </c>
      <c r="H91" s="249">
        <f>H80+H90</f>
        <v>0</v>
      </c>
      <c r="I91" s="249">
        <f>SUM(I79:I90)</f>
        <v>0</v>
      </c>
    </row>
    <row r="94" spans="1:9" s="25" customFormat="1" ht="12.75">
      <c r="A94" s="771"/>
      <c r="B94" s="771"/>
      <c r="C94" s="771"/>
      <c r="D94" s="771"/>
      <c r="E94" s="771"/>
      <c r="F94" s="771"/>
      <c r="G94" s="771"/>
      <c r="H94" s="771"/>
      <c r="I94" s="771"/>
    </row>
    <row r="95" spans="1:9" s="25" customFormat="1" ht="12.75">
      <c r="A95" s="771"/>
      <c r="B95" s="771"/>
      <c r="C95" s="771"/>
      <c r="D95" s="771"/>
      <c r="E95" s="771"/>
      <c r="F95" s="771"/>
      <c r="G95" s="771"/>
      <c r="H95" s="771"/>
      <c r="I95" s="771"/>
    </row>
    <row r="96" spans="1:9" s="25" customFormat="1" ht="12.75">
      <c r="A96" s="771"/>
      <c r="B96" s="771"/>
      <c r="C96" s="771"/>
      <c r="D96" s="771"/>
      <c r="E96" s="771"/>
      <c r="F96" s="771"/>
      <c r="G96" s="771"/>
      <c r="H96" s="771"/>
      <c r="I96" s="771"/>
    </row>
    <row r="97" spans="1:9" s="25" customFormat="1" ht="12.75">
      <c r="A97" s="771"/>
      <c r="B97" s="771"/>
      <c r="C97" s="771"/>
      <c r="D97" s="771"/>
      <c r="E97" s="771"/>
      <c r="F97" s="771"/>
      <c r="G97" s="771"/>
      <c r="H97" s="771"/>
      <c r="I97" s="771"/>
    </row>
    <row r="98" spans="1:9" s="25" customFormat="1" ht="12.75">
      <c r="A98" s="104"/>
      <c r="B98" s="104"/>
      <c r="C98" s="104"/>
      <c r="D98" s="104"/>
      <c r="E98" s="104"/>
      <c r="F98" s="104"/>
      <c r="G98" s="104"/>
      <c r="H98" s="104"/>
      <c r="I98" s="104"/>
    </row>
    <row r="99" spans="1:9" s="25" customFormat="1" ht="12.75">
      <c r="A99" s="99"/>
      <c r="B99" s="99"/>
      <c r="C99" s="99"/>
      <c r="D99" s="99"/>
      <c r="E99" s="573"/>
      <c r="F99" s="269"/>
      <c r="G99" s="269"/>
      <c r="H99" s="269"/>
      <c r="I99" s="269"/>
    </row>
    <row r="100" spans="1:9" s="25" customFormat="1" ht="12.75">
      <c r="A100" s="99"/>
      <c r="B100" s="99"/>
      <c r="C100" s="99"/>
      <c r="D100" s="99"/>
      <c r="E100" s="573"/>
      <c r="F100" s="269"/>
      <c r="G100" s="269"/>
      <c r="H100" s="269"/>
      <c r="I100" s="269"/>
    </row>
    <row r="101" spans="1:9" s="25" customFormat="1" ht="12.75">
      <c r="A101" s="99"/>
      <c r="B101" s="99"/>
      <c r="C101" s="99"/>
      <c r="D101" s="99"/>
      <c r="E101" s="573"/>
      <c r="F101" s="269"/>
      <c r="G101" s="269"/>
      <c r="H101" s="269"/>
      <c r="I101" s="269"/>
    </row>
    <row r="102" spans="1:9" s="25" customFormat="1" ht="12.75">
      <c r="A102" s="99"/>
      <c r="B102" s="99"/>
      <c r="C102" s="99"/>
      <c r="D102" s="99"/>
      <c r="E102" s="573"/>
      <c r="F102" s="269"/>
      <c r="G102" s="269"/>
      <c r="H102" s="269"/>
      <c r="I102" s="269"/>
    </row>
    <row r="103" spans="1:9" s="25" customFormat="1" ht="12.75">
      <c r="A103" s="99"/>
      <c r="B103" s="99"/>
      <c r="C103" s="99"/>
      <c r="D103" s="99"/>
      <c r="E103" s="573"/>
      <c r="F103" s="269"/>
      <c r="G103" s="269"/>
      <c r="H103" s="269"/>
      <c r="I103" s="269"/>
    </row>
    <row r="104" spans="1:9" s="25" customFormat="1" ht="12.75">
      <c r="A104" s="99"/>
      <c r="B104" s="99"/>
      <c r="C104" s="99"/>
      <c r="D104" s="99"/>
      <c r="E104" s="573"/>
      <c r="F104" s="269"/>
      <c r="G104" s="269"/>
      <c r="H104" s="269"/>
      <c r="I104" s="269"/>
    </row>
    <row r="105" spans="1:9" s="25" customFormat="1" ht="12.75">
      <c r="A105" s="99"/>
      <c r="B105" s="99"/>
      <c r="C105" s="99"/>
      <c r="D105" s="99"/>
      <c r="E105" s="573"/>
      <c r="F105" s="269"/>
      <c r="G105" s="269"/>
      <c r="H105" s="269"/>
      <c r="I105" s="269"/>
    </row>
    <row r="106" spans="1:9" s="25" customFormat="1" ht="12.75">
      <c r="A106" s="99"/>
      <c r="B106" s="99"/>
      <c r="C106" s="99"/>
      <c r="D106" s="99"/>
      <c r="E106" s="573"/>
      <c r="F106" s="269"/>
      <c r="G106" s="269"/>
      <c r="H106" s="269"/>
      <c r="I106" s="269"/>
    </row>
    <row r="107" spans="1:9" s="25" customFormat="1" ht="12.75">
      <c r="A107" s="99"/>
      <c r="B107" s="99"/>
      <c r="C107" s="99"/>
      <c r="D107" s="99"/>
      <c r="E107" s="573"/>
      <c r="F107" s="269"/>
      <c r="G107" s="269"/>
      <c r="H107" s="269"/>
      <c r="I107" s="269"/>
    </row>
    <row r="108" spans="1:9" s="25" customFormat="1" ht="12.75">
      <c r="A108" s="99"/>
      <c r="B108" s="99"/>
      <c r="C108" s="99"/>
      <c r="D108" s="99"/>
      <c r="E108" s="573"/>
      <c r="F108" s="269"/>
      <c r="G108" s="269"/>
      <c r="H108" s="269"/>
      <c r="I108" s="269"/>
    </row>
    <row r="109" spans="1:9" s="25" customFormat="1" ht="12.75">
      <c r="A109" s="99"/>
      <c r="B109" s="99"/>
      <c r="C109" s="99"/>
      <c r="D109" s="99"/>
      <c r="E109" s="573"/>
      <c r="F109" s="269"/>
      <c r="G109" s="269"/>
      <c r="H109" s="269"/>
      <c r="I109" s="269"/>
    </row>
    <row r="110" spans="1:9" s="25" customFormat="1" ht="12.75">
      <c r="A110" s="20"/>
      <c r="C110" s="99"/>
      <c r="D110" s="99"/>
      <c r="E110" s="99"/>
      <c r="F110" s="412"/>
      <c r="G110" s="412"/>
      <c r="H110" s="412"/>
      <c r="I110" s="269"/>
    </row>
    <row r="111" spans="1:9" s="25" customFormat="1" ht="12.75">
      <c r="A111" s="20"/>
      <c r="C111" s="99"/>
      <c r="D111" s="99"/>
      <c r="E111" s="99"/>
      <c r="F111" s="289"/>
      <c r="G111" s="289"/>
      <c r="H111" s="289"/>
      <c r="I111" s="269"/>
    </row>
    <row r="112" s="25" customFormat="1" ht="12.75"/>
  </sheetData>
  <sheetProtection selectLockedCells="1" selectUnlockedCells="1"/>
  <mergeCells count="38">
    <mergeCell ref="A3:I3"/>
    <mergeCell ref="A4:I4"/>
    <mergeCell ref="A5:I5"/>
    <mergeCell ref="A6:I6"/>
    <mergeCell ref="A23:I23"/>
    <mergeCell ref="A24:I24"/>
    <mergeCell ref="A25:I25"/>
    <mergeCell ref="A26:I26"/>
    <mergeCell ref="D53:D54"/>
    <mergeCell ref="A47:I47"/>
    <mergeCell ref="A48:I48"/>
    <mergeCell ref="A49:I49"/>
    <mergeCell ref="A52:I52"/>
    <mergeCell ref="I53:I54"/>
    <mergeCell ref="A71:I71"/>
    <mergeCell ref="A72:I72"/>
    <mergeCell ref="A73:I73"/>
    <mergeCell ref="E53:E54"/>
    <mergeCell ref="F53:F54"/>
    <mergeCell ref="G53:G54"/>
    <mergeCell ref="H53:H54"/>
    <mergeCell ref="A53:A54"/>
    <mergeCell ref="B53:B54"/>
    <mergeCell ref="C53:C54"/>
    <mergeCell ref="A76:I76"/>
    <mergeCell ref="A77:A78"/>
    <mergeCell ref="B77:B78"/>
    <mergeCell ref="C77:C78"/>
    <mergeCell ref="D77:D78"/>
    <mergeCell ref="E77:E78"/>
    <mergeCell ref="F77:F78"/>
    <mergeCell ref="G77:G78"/>
    <mergeCell ref="H77:H78"/>
    <mergeCell ref="I77:I78"/>
    <mergeCell ref="A94:I94"/>
    <mergeCell ref="A95:I95"/>
    <mergeCell ref="A96:I96"/>
    <mergeCell ref="A97:I97"/>
  </mergeCells>
  <printOptions/>
  <pageMargins left="0.25" right="0.25" top="1" bottom="1"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1:X182"/>
  <sheetViews>
    <sheetView showGridLines="0" tabSelected="1" workbookViewId="0" topLeftCell="C2">
      <pane xSplit="3" ySplit="7" topLeftCell="N138" activePane="bottomRight" state="frozen"/>
      <selection pane="topLeft" activeCell="C2" sqref="C2"/>
      <selection pane="topRight" activeCell="I2" sqref="I2"/>
      <selection pane="bottomLeft" activeCell="C127" sqref="C127"/>
      <selection pane="bottomRight" activeCell="O153" sqref="O153"/>
    </sheetView>
  </sheetViews>
  <sheetFormatPr defaultColWidth="9.140625" defaultRowHeight="12.75"/>
  <cols>
    <col min="1" max="1" width="0" style="32" hidden="1" customWidth="1"/>
    <col min="2" max="2" width="0" style="0" hidden="1" customWidth="1"/>
    <col min="3" max="4" width="1.7109375" style="0" customWidth="1"/>
    <col min="5" max="5" width="59.00390625" style="196" customWidth="1"/>
    <col min="6" max="20" width="15.28125" style="0" customWidth="1"/>
    <col min="21" max="21" width="15.28125" style="2" customWidth="1"/>
    <col min="22" max="22" width="15.28125" style="574" customWidth="1"/>
  </cols>
  <sheetData>
    <row r="1" spans="1:22" s="32" customFormat="1" ht="12.75" hidden="1">
      <c r="A1" s="32">
        <v>0</v>
      </c>
      <c r="B1" s="32">
        <v>-1</v>
      </c>
      <c r="C1" s="32">
        <v>-2</v>
      </c>
      <c r="E1" s="34">
        <v>-3</v>
      </c>
      <c r="F1" s="32">
        <v>-4</v>
      </c>
      <c r="G1" s="32">
        <v>3</v>
      </c>
      <c r="H1" s="32">
        <v>4</v>
      </c>
      <c r="I1" s="32">
        <v>5</v>
      </c>
      <c r="J1" s="32">
        <v>6</v>
      </c>
      <c r="K1" s="32">
        <v>7</v>
      </c>
      <c r="L1" s="32">
        <v>8</v>
      </c>
      <c r="M1" s="32">
        <v>9</v>
      </c>
      <c r="N1" s="32">
        <v>10</v>
      </c>
      <c r="O1" s="32">
        <v>11</v>
      </c>
      <c r="P1" s="32">
        <v>12</v>
      </c>
      <c r="Q1" s="32">
        <v>13</v>
      </c>
      <c r="R1" s="32">
        <v>14</v>
      </c>
      <c r="S1" s="32">
        <v>15</v>
      </c>
      <c r="T1" s="32">
        <v>16</v>
      </c>
      <c r="U1" s="32">
        <v>17</v>
      </c>
      <c r="V1" s="575">
        <v>18</v>
      </c>
    </row>
    <row r="2" spans="1:22" s="32" customFormat="1" ht="12.75">
      <c r="A2" s="32">
        <v>-1</v>
      </c>
      <c r="B2" s="144" t="s">
        <v>655</v>
      </c>
      <c r="E2" s="34"/>
      <c r="V2" s="576"/>
    </row>
    <row r="3" spans="1:22" ht="12.75">
      <c r="A3" s="32">
        <v>-2</v>
      </c>
      <c r="C3" s="41" t="s">
        <v>656</v>
      </c>
      <c r="D3" s="41"/>
      <c r="E3" s="41"/>
      <c r="F3" s="41"/>
      <c r="G3" s="41"/>
      <c r="H3" s="41"/>
      <c r="I3" s="41"/>
      <c r="J3" s="41"/>
      <c r="K3" s="41"/>
      <c r="L3" s="41"/>
      <c r="M3" s="41"/>
      <c r="N3" s="41"/>
      <c r="O3" s="41"/>
      <c r="P3" s="41"/>
      <c r="Q3" s="41"/>
      <c r="R3" s="41"/>
      <c r="S3" s="41"/>
      <c r="T3" s="41"/>
      <c r="U3" s="145"/>
      <c r="V3" s="577"/>
    </row>
    <row r="4" spans="1:22" ht="12.75">
      <c r="A4" s="32">
        <v>-3</v>
      </c>
      <c r="C4" s="780" t="s">
        <v>657</v>
      </c>
      <c r="D4" s="780"/>
      <c r="E4" s="780"/>
      <c r="F4" s="780"/>
      <c r="G4" s="780"/>
      <c r="H4" s="780"/>
      <c r="I4" s="780"/>
      <c r="J4" s="780"/>
      <c r="K4" s="780"/>
      <c r="L4" s="780"/>
      <c r="M4" s="780"/>
      <c r="N4" s="780"/>
      <c r="O4" s="780"/>
      <c r="P4" s="780"/>
      <c r="Q4" s="780"/>
      <c r="R4" s="780"/>
      <c r="S4" s="780"/>
      <c r="T4" s="780"/>
      <c r="U4" s="780"/>
      <c r="V4" s="780"/>
    </row>
    <row r="5" spans="1:22" ht="12.75">
      <c r="A5" s="32">
        <v>-4</v>
      </c>
      <c r="B5" s="158">
        <v>1</v>
      </c>
      <c r="C5" s="578" t="s">
        <v>848</v>
      </c>
      <c r="D5" s="579"/>
      <c r="E5" s="579"/>
      <c r="F5" s="147"/>
      <c r="G5" s="579"/>
      <c r="H5" s="579"/>
      <c r="I5" s="579"/>
      <c r="J5" s="579"/>
      <c r="K5" s="579"/>
      <c r="L5" s="579"/>
      <c r="M5" s="579"/>
      <c r="N5" s="579"/>
      <c r="O5" s="579"/>
      <c r="P5" s="579"/>
      <c r="Q5" s="579"/>
      <c r="R5" s="579"/>
      <c r="S5" s="579"/>
      <c r="T5" s="579"/>
      <c r="U5" s="579"/>
      <c r="V5" s="580"/>
    </row>
    <row r="6" spans="1:22" ht="12.75">
      <c r="A6" s="32">
        <v>-5</v>
      </c>
      <c r="B6" s="158">
        <v>2</v>
      </c>
      <c r="C6" s="578" t="s">
        <v>847</v>
      </c>
      <c r="D6" s="579"/>
      <c r="E6" s="579"/>
      <c r="F6" s="147"/>
      <c r="G6" s="579"/>
      <c r="H6" s="579"/>
      <c r="I6" s="579"/>
      <c r="J6" s="579"/>
      <c r="K6" s="579"/>
      <c r="L6" s="579"/>
      <c r="M6" s="579"/>
      <c r="N6" s="579"/>
      <c r="O6" s="579"/>
      <c r="P6" s="579"/>
      <c r="Q6" s="579"/>
      <c r="R6" s="579"/>
      <c r="S6" s="579"/>
      <c r="T6" s="579"/>
      <c r="U6" s="579"/>
      <c r="V6" s="580"/>
    </row>
    <row r="7" spans="1:22" ht="12.75" customHeight="1">
      <c r="A7" s="32">
        <v>-6</v>
      </c>
      <c r="B7" s="158">
        <v>3</v>
      </c>
      <c r="C7" s="581"/>
      <c r="D7" s="582"/>
      <c r="E7" s="582"/>
      <c r="F7" s="781" t="s">
        <v>658</v>
      </c>
      <c r="G7" s="781"/>
      <c r="H7" s="781"/>
      <c r="I7" s="781"/>
      <c r="J7" s="781"/>
      <c r="K7" s="781"/>
      <c r="L7" s="781" t="s">
        <v>659</v>
      </c>
      <c r="M7" s="781"/>
      <c r="N7" s="781"/>
      <c r="O7" s="781"/>
      <c r="P7" s="781"/>
      <c r="Q7" s="781" t="s">
        <v>660</v>
      </c>
      <c r="R7" s="781"/>
      <c r="S7" s="781"/>
      <c r="T7" s="781"/>
      <c r="U7" s="781"/>
      <c r="V7" s="583"/>
    </row>
    <row r="8" spans="1:22" ht="33.75" customHeight="1">
      <c r="A8" s="584">
        <v>-7</v>
      </c>
      <c r="B8" s="158">
        <v>4</v>
      </c>
      <c r="C8" s="779" t="s">
        <v>37</v>
      </c>
      <c r="D8" s="779"/>
      <c r="E8" s="779"/>
      <c r="F8" s="48" t="s">
        <v>661</v>
      </c>
      <c r="G8" s="585" t="s">
        <v>578</v>
      </c>
      <c r="H8" s="585" t="s">
        <v>579</v>
      </c>
      <c r="I8" s="585" t="s">
        <v>662</v>
      </c>
      <c r="J8" s="48" t="s">
        <v>580</v>
      </c>
      <c r="K8" s="48" t="s">
        <v>104</v>
      </c>
      <c r="L8" s="585" t="s">
        <v>578</v>
      </c>
      <c r="M8" s="585" t="s">
        <v>579</v>
      </c>
      <c r="N8" s="585" t="s">
        <v>662</v>
      </c>
      <c r="O8" s="48" t="s">
        <v>580</v>
      </c>
      <c r="P8" s="48" t="s">
        <v>104</v>
      </c>
      <c r="Q8" s="585" t="s">
        <v>578</v>
      </c>
      <c r="R8" s="585" t="s">
        <v>579</v>
      </c>
      <c r="S8" s="585" t="s">
        <v>662</v>
      </c>
      <c r="T8" s="585" t="s">
        <v>580</v>
      </c>
      <c r="U8" s="585" t="s">
        <v>104</v>
      </c>
      <c r="V8" s="586" t="s">
        <v>663</v>
      </c>
    </row>
    <row r="9" spans="1:22" s="101" customFormat="1" ht="13.5" customHeight="1">
      <c r="A9" s="584"/>
      <c r="B9" s="59"/>
      <c r="C9" s="587"/>
      <c r="D9" s="587"/>
      <c r="E9" s="587"/>
      <c r="F9" s="226"/>
      <c r="G9" s="588"/>
      <c r="H9" s="588"/>
      <c r="I9" s="588"/>
      <c r="J9" s="226"/>
      <c r="K9" s="226"/>
      <c r="L9" s="588"/>
      <c r="M9" s="588"/>
      <c r="N9" s="588"/>
      <c r="O9" s="226"/>
      <c r="P9" s="226"/>
      <c r="Q9" s="588"/>
      <c r="R9" s="588"/>
      <c r="S9" s="588"/>
      <c r="T9" s="588"/>
      <c r="U9" s="588"/>
      <c r="V9" s="589"/>
    </row>
    <row r="10" spans="1:22" ht="12.75">
      <c r="A10" s="32">
        <v>1</v>
      </c>
      <c r="B10" s="158">
        <v>5</v>
      </c>
      <c r="C10" s="578" t="s">
        <v>664</v>
      </c>
      <c r="D10" s="579"/>
      <c r="E10" s="147"/>
      <c r="F10" s="35"/>
      <c r="G10" s="158"/>
      <c r="H10" s="158"/>
      <c r="I10" s="35"/>
      <c r="J10" s="158"/>
      <c r="K10" s="59"/>
      <c r="L10" s="158"/>
      <c r="M10" s="158"/>
      <c r="N10" s="158"/>
      <c r="O10" s="158"/>
      <c r="P10" s="59"/>
      <c r="Q10" s="59"/>
      <c r="R10" s="59"/>
      <c r="S10" s="59"/>
      <c r="T10" s="59"/>
      <c r="U10" s="63"/>
      <c r="V10" s="590"/>
    </row>
    <row r="11" spans="1:22" ht="12.75">
      <c r="A11" s="32">
        <v>2</v>
      </c>
      <c r="B11" s="158">
        <v>6</v>
      </c>
      <c r="C11" s="134" t="s">
        <v>665</v>
      </c>
      <c r="D11" s="98"/>
      <c r="E11" s="98"/>
      <c r="F11" s="227"/>
      <c r="G11" s="509">
        <f>SUM(G12:G42)</f>
        <v>317493394</v>
      </c>
      <c r="H11" s="509">
        <f>SUM(H12:H42)</f>
        <v>227353000</v>
      </c>
      <c r="I11" s="509"/>
      <c r="J11" s="509">
        <f>SUM(J12:J42)</f>
        <v>530000</v>
      </c>
      <c r="K11" s="509">
        <f>G11+H11+I11+J11</f>
        <v>545376394</v>
      </c>
      <c r="L11" s="509">
        <f>SUM(L12:L42)</f>
        <v>125399824.89999999</v>
      </c>
      <c r="M11" s="509">
        <f>SUM(M12:M42)</f>
        <v>74744962.31</v>
      </c>
      <c r="N11" s="509"/>
      <c r="O11" s="509">
        <f>SUM(O12:O42)</f>
        <v>50000</v>
      </c>
      <c r="P11" s="509">
        <f>L11+M11+N11+O11</f>
        <v>200194787.20999998</v>
      </c>
      <c r="Q11" s="509">
        <f>SUM(Q12:Q42)</f>
        <v>192093569.10000002</v>
      </c>
      <c r="R11" s="509">
        <f>SUM(R12:R42)</f>
        <v>152608037.69</v>
      </c>
      <c r="S11" s="509"/>
      <c r="T11" s="509">
        <f>SUM(T12:T42)</f>
        <v>480000</v>
      </c>
      <c r="U11" s="338">
        <f>Q11+R11+S11+T11</f>
        <v>345181606.79</v>
      </c>
      <c r="V11" s="591">
        <f>U11/K11</f>
        <v>0.6329236296024944</v>
      </c>
    </row>
    <row r="12" spans="1:22" ht="12.75">
      <c r="A12" s="32">
        <v>3</v>
      </c>
      <c r="B12" s="158">
        <v>7</v>
      </c>
      <c r="C12" s="376" t="s">
        <v>571</v>
      </c>
      <c r="D12" s="375"/>
      <c r="E12" s="375"/>
      <c r="F12" s="592"/>
      <c r="G12" s="337">
        <f>5_RecExp!F8</f>
        <v>165659853</v>
      </c>
      <c r="H12" s="337">
        <f>5_RecExp!G8</f>
        <v>51761000</v>
      </c>
      <c r="I12" s="337"/>
      <c r="J12" s="337">
        <f>5_RecExp!H8</f>
        <v>0</v>
      </c>
      <c r="K12" s="509">
        <f>G12+H12+I12+J12</f>
        <v>217420853</v>
      </c>
      <c r="L12" s="337">
        <f>5_RecExp!F14</f>
        <v>54783127.3</v>
      </c>
      <c r="M12" s="337">
        <f>5_RecExp!G14</f>
        <v>18847232.32</v>
      </c>
      <c r="N12" s="337"/>
      <c r="O12" s="337">
        <f>5_RecExp!H14</f>
        <v>0</v>
      </c>
      <c r="P12" s="509">
        <f>L12+M12+N12+O12</f>
        <v>73630359.62</v>
      </c>
      <c r="Q12" s="369">
        <f>G12-L12</f>
        <v>110876725.7</v>
      </c>
      <c r="R12" s="369">
        <f>H12-M12</f>
        <v>32913767.68</v>
      </c>
      <c r="S12" s="369"/>
      <c r="T12" s="369">
        <f>J12-O12</f>
        <v>0</v>
      </c>
      <c r="U12" s="338">
        <f>Q12+R12+S12+T12</f>
        <v>143790493.38</v>
      </c>
      <c r="V12" s="591">
        <f>U12/K12</f>
        <v>0.6613463768353443</v>
      </c>
    </row>
    <row r="13" spans="1:23" ht="12.75">
      <c r="A13" s="32">
        <v>4</v>
      </c>
      <c r="B13" s="158">
        <v>8</v>
      </c>
      <c r="C13" s="376" t="s">
        <v>666</v>
      </c>
      <c r="D13" s="375"/>
      <c r="E13" s="375"/>
      <c r="F13" s="592"/>
      <c r="G13" s="337">
        <f>5_RecExp!F22</f>
        <v>0</v>
      </c>
      <c r="H13" s="337">
        <f>5_RecExp!G22</f>
        <v>0</v>
      </c>
      <c r="I13" s="337"/>
      <c r="J13" s="337">
        <f>5_RecExp!H22</f>
        <v>0</v>
      </c>
      <c r="K13" s="509">
        <f>G13+H13+I13+J13</f>
        <v>0</v>
      </c>
      <c r="L13" s="337">
        <f>5_RecExp!F28</f>
        <v>0</v>
      </c>
      <c r="M13" s="337">
        <f>5_RecExp!G28</f>
        <v>0</v>
      </c>
      <c r="N13" s="337"/>
      <c r="O13" s="337">
        <f>5_RecExp!H28</f>
        <v>0</v>
      </c>
      <c r="P13" s="509">
        <f>L13+M13+N13+O13</f>
        <v>0</v>
      </c>
      <c r="Q13" s="369">
        <f>G13-L13</f>
        <v>0</v>
      </c>
      <c r="R13" s="369">
        <f>H13-M13</f>
        <v>0</v>
      </c>
      <c r="S13" s="369"/>
      <c r="T13" s="369">
        <f>J13-O13</f>
        <v>0</v>
      </c>
      <c r="U13" s="338">
        <f>Q13+R13+S13+T13</f>
        <v>0</v>
      </c>
      <c r="V13" s="591" t="e">
        <f>U13/K13</f>
        <v>#DIV/0!</v>
      </c>
      <c r="W13" s="97"/>
    </row>
    <row r="14" spans="1:23" ht="12.75">
      <c r="A14" s="32">
        <v>5</v>
      </c>
      <c r="B14" s="158">
        <v>9</v>
      </c>
      <c r="C14" s="376" t="s">
        <v>667</v>
      </c>
      <c r="D14" s="375"/>
      <c r="E14" s="375"/>
      <c r="F14" s="592"/>
      <c r="G14" s="368">
        <v>0</v>
      </c>
      <c r="H14" s="368">
        <v>0</v>
      </c>
      <c r="I14" s="337"/>
      <c r="J14" s="368">
        <v>0</v>
      </c>
      <c r="K14" s="509">
        <f>G14+H14+I14+J14</f>
        <v>0</v>
      </c>
      <c r="L14" s="368">
        <v>0</v>
      </c>
      <c r="M14" s="368">
        <v>0</v>
      </c>
      <c r="N14" s="337"/>
      <c r="O14" s="368">
        <v>0</v>
      </c>
      <c r="P14" s="509">
        <f>L14+M14+N14+O14</f>
        <v>0</v>
      </c>
      <c r="Q14" s="369">
        <f>G14-L14</f>
        <v>0</v>
      </c>
      <c r="R14" s="369">
        <f>H14-M14</f>
        <v>0</v>
      </c>
      <c r="S14" s="369"/>
      <c r="T14" s="369">
        <f>J14-O14</f>
        <v>0</v>
      </c>
      <c r="U14" s="338">
        <f>Q14+R14+S14+T14</f>
        <v>0</v>
      </c>
      <c r="V14" s="591" t="e">
        <f>U14/K14</f>
        <v>#DIV/0!</v>
      </c>
      <c r="W14" s="97"/>
    </row>
    <row r="15" spans="1:23" ht="12.75">
      <c r="A15" s="32">
        <v>6</v>
      </c>
      <c r="B15" s="158">
        <v>10</v>
      </c>
      <c r="C15" s="593" t="s">
        <v>668</v>
      </c>
      <c r="D15" s="132"/>
      <c r="E15" s="132"/>
      <c r="F15" s="592"/>
      <c r="G15" s="368">
        <v>0</v>
      </c>
      <c r="H15" s="368">
        <v>0</v>
      </c>
      <c r="I15" s="337"/>
      <c r="J15" s="368">
        <v>0</v>
      </c>
      <c r="K15" s="509">
        <f>G15+H15+I15+J15</f>
        <v>0</v>
      </c>
      <c r="L15" s="368">
        <v>0</v>
      </c>
      <c r="M15" s="368">
        <v>0</v>
      </c>
      <c r="N15" s="337"/>
      <c r="O15" s="368">
        <v>0</v>
      </c>
      <c r="P15" s="509">
        <f>L15+M15+N15+O15</f>
        <v>0</v>
      </c>
      <c r="Q15" s="369">
        <f>G15-L15</f>
        <v>0</v>
      </c>
      <c r="R15" s="369">
        <f>H15-M15</f>
        <v>0</v>
      </c>
      <c r="S15" s="369"/>
      <c r="T15" s="369">
        <f>J15-O15</f>
        <v>0</v>
      </c>
      <c r="U15" s="338">
        <f>Q15+R15+S15+T15</f>
        <v>0</v>
      </c>
      <c r="V15" s="591" t="e">
        <f>U15/K15</f>
        <v>#DIV/0!</v>
      </c>
      <c r="W15" s="97"/>
    </row>
    <row r="16" spans="1:23" ht="12.75">
      <c r="A16" s="32">
        <v>7</v>
      </c>
      <c r="B16" s="158">
        <v>11</v>
      </c>
      <c r="C16" s="593" t="s">
        <v>669</v>
      </c>
      <c r="D16" s="132"/>
      <c r="E16" s="132"/>
      <c r="F16" s="592"/>
      <c r="G16" s="368">
        <v>0</v>
      </c>
      <c r="H16" s="368">
        <v>0</v>
      </c>
      <c r="I16" s="337"/>
      <c r="J16" s="368">
        <v>0</v>
      </c>
      <c r="K16" s="509">
        <f>G16+H16+I16+J16</f>
        <v>0</v>
      </c>
      <c r="L16" s="368">
        <v>0</v>
      </c>
      <c r="M16" s="368">
        <v>0</v>
      </c>
      <c r="N16" s="337"/>
      <c r="O16" s="368">
        <v>0</v>
      </c>
      <c r="P16" s="509">
        <f>L16+M16+N16+O16</f>
        <v>0</v>
      </c>
      <c r="Q16" s="369">
        <f>G16-L16</f>
        <v>0</v>
      </c>
      <c r="R16" s="369">
        <f>H16-M16</f>
        <v>0</v>
      </c>
      <c r="S16" s="369"/>
      <c r="T16" s="369">
        <f>J16-O16</f>
        <v>0</v>
      </c>
      <c r="U16" s="338">
        <f>Q16+R16+S16+T16</f>
        <v>0</v>
      </c>
      <c r="V16" s="591" t="e">
        <f>U16/K16</f>
        <v>#DIV/0!</v>
      </c>
      <c r="W16" s="97"/>
    </row>
    <row r="17" spans="1:23" ht="12.75">
      <c r="A17" s="32">
        <v>8</v>
      </c>
      <c r="B17" s="158">
        <v>12</v>
      </c>
      <c r="C17" s="376" t="s">
        <v>585</v>
      </c>
      <c r="D17" s="375"/>
      <c r="E17" s="375"/>
      <c r="F17" s="592"/>
      <c r="G17" s="337">
        <f>5_RecExp!F36</f>
        <v>9962798</v>
      </c>
      <c r="H17" s="337">
        <f>5_RecExp!G36</f>
        <v>7430000</v>
      </c>
      <c r="I17" s="337"/>
      <c r="J17" s="337">
        <f>+5_RecExp!H36</f>
        <v>110000</v>
      </c>
      <c r="K17" s="509">
        <f>G17+H17+I17+J17</f>
        <v>17502798</v>
      </c>
      <c r="L17" s="337">
        <f>5_RecExp!F42</f>
        <v>4795923.38</v>
      </c>
      <c r="M17" s="337">
        <f>5_RecExp!G42</f>
        <v>2533413.77</v>
      </c>
      <c r="N17" s="337"/>
      <c r="O17" s="337">
        <f>5_RecExp!H42</f>
        <v>50000</v>
      </c>
      <c r="P17" s="509">
        <f>L17+M17+N17+O17</f>
        <v>7379337.15</v>
      </c>
      <c r="Q17" s="369">
        <f>G17-L17</f>
        <v>5166874.62</v>
      </c>
      <c r="R17" s="369">
        <f>H17-M17</f>
        <v>4896586.23</v>
      </c>
      <c r="S17" s="369"/>
      <c r="T17" s="369">
        <f>J17-O17</f>
        <v>60000</v>
      </c>
      <c r="U17" s="338">
        <f>Q17+R17+S17+T17</f>
        <v>10123460.850000001</v>
      </c>
      <c r="V17" s="591">
        <f>U17/K17</f>
        <v>0.5783910006845764</v>
      </c>
      <c r="W17" s="97"/>
    </row>
    <row r="18" spans="1:23" ht="12.75">
      <c r="A18" s="32">
        <v>9</v>
      </c>
      <c r="B18" s="158">
        <v>13</v>
      </c>
      <c r="C18" s="376" t="s">
        <v>586</v>
      </c>
      <c r="D18" s="375"/>
      <c r="E18" s="375"/>
      <c r="F18" s="592"/>
      <c r="G18" s="337">
        <f>5_RecExp!F50</f>
        <v>31364618</v>
      </c>
      <c r="H18" s="337">
        <f>5_RecExp!G50</f>
        <v>29820000</v>
      </c>
      <c r="I18" s="337"/>
      <c r="J18" s="337">
        <f>5_RecExp!H50</f>
        <v>0</v>
      </c>
      <c r="K18" s="509">
        <f>G18+H18+I18+J18</f>
        <v>61184618</v>
      </c>
      <c r="L18" s="337">
        <f>5_RecExp!F56</f>
        <v>16179436.05</v>
      </c>
      <c r="M18" s="337">
        <f>5_RecExp!G56</f>
        <v>14957859.55</v>
      </c>
      <c r="N18" s="337"/>
      <c r="O18" s="337">
        <f>5_RecExp!H56</f>
        <v>0</v>
      </c>
      <c r="P18" s="509">
        <f>L18+M18+N18+O18</f>
        <v>31137295.6</v>
      </c>
      <c r="Q18" s="369">
        <f>G18-L18</f>
        <v>15185181.95</v>
      </c>
      <c r="R18" s="369">
        <f>H18-M18</f>
        <v>14862140.45</v>
      </c>
      <c r="S18" s="369"/>
      <c r="T18" s="369">
        <f>J18-O18</f>
        <v>0</v>
      </c>
      <c r="U18" s="338">
        <f>Q18+R18+S18+T18</f>
        <v>30047322.4</v>
      </c>
      <c r="V18" s="591">
        <f>U18/K18</f>
        <v>0.491092751449392</v>
      </c>
      <c r="W18" s="97"/>
    </row>
    <row r="19" spans="1:23" ht="12.75">
      <c r="A19" s="32">
        <v>10</v>
      </c>
      <c r="B19" s="158">
        <v>14</v>
      </c>
      <c r="C19" s="376" t="s">
        <v>670</v>
      </c>
      <c r="D19" s="375"/>
      <c r="E19" s="375"/>
      <c r="F19" s="592"/>
      <c r="G19" s="368">
        <v>11432869</v>
      </c>
      <c r="H19" s="368">
        <v>2383000</v>
      </c>
      <c r="I19" s="337"/>
      <c r="J19" s="368">
        <v>0</v>
      </c>
      <c r="K19" s="509">
        <f>G19+H19+I19+J19</f>
        <v>13815869</v>
      </c>
      <c r="L19" s="368">
        <v>953834</v>
      </c>
      <c r="M19" s="368">
        <v>244130</v>
      </c>
      <c r="N19" s="337"/>
      <c r="O19" s="368">
        <v>0</v>
      </c>
      <c r="P19" s="509">
        <f>L19+M19+N19+O19</f>
        <v>1197964</v>
      </c>
      <c r="Q19" s="369">
        <f>G19-L19</f>
        <v>10479035</v>
      </c>
      <c r="R19" s="369">
        <f>H19-M19</f>
        <v>2138870</v>
      </c>
      <c r="S19" s="369"/>
      <c r="T19" s="369">
        <f>J19-O19</f>
        <v>0</v>
      </c>
      <c r="U19" s="338">
        <f>Q19+R19+S19+T19</f>
        <v>12617905</v>
      </c>
      <c r="V19" s="591">
        <f>U19/K19</f>
        <v>0.9132907238770142</v>
      </c>
      <c r="W19" s="97"/>
    </row>
    <row r="20" spans="1:23" ht="12.75">
      <c r="A20" s="32">
        <v>11</v>
      </c>
      <c r="B20" s="158">
        <v>15</v>
      </c>
      <c r="C20" s="376" t="s">
        <v>671</v>
      </c>
      <c r="D20" s="375"/>
      <c r="E20" s="375"/>
      <c r="F20" s="592"/>
      <c r="G20" s="337">
        <f>5_RecExp!F64</f>
        <v>0</v>
      </c>
      <c r="H20" s="337">
        <f>5_RecExp!G64</f>
        <v>0</v>
      </c>
      <c r="I20" s="337"/>
      <c r="J20" s="337">
        <f>5_RecExp!H64</f>
        <v>0</v>
      </c>
      <c r="K20" s="509">
        <f>G20+H20+I20+J20</f>
        <v>0</v>
      </c>
      <c r="L20" s="337">
        <f>5_RecExp!F70</f>
        <v>0</v>
      </c>
      <c r="M20" s="337">
        <f>5_RecExp!G70</f>
        <v>0</v>
      </c>
      <c r="N20" s="337"/>
      <c r="O20" s="337">
        <f>5_RecExp!H70</f>
        <v>0</v>
      </c>
      <c r="P20" s="509">
        <f>L20+M20+N20+O20</f>
        <v>0</v>
      </c>
      <c r="Q20" s="369">
        <f>G20-L20</f>
        <v>0</v>
      </c>
      <c r="R20" s="369">
        <f>H20-M20</f>
        <v>0</v>
      </c>
      <c r="S20" s="369"/>
      <c r="T20" s="369">
        <f>J20-O20</f>
        <v>0</v>
      </c>
      <c r="U20" s="338">
        <f>Q20+R20+S20+T20</f>
        <v>0</v>
      </c>
      <c r="V20" s="591" t="e">
        <f>U20/K20</f>
        <v>#DIV/0!</v>
      </c>
      <c r="W20" s="97"/>
    </row>
    <row r="21" spans="1:23" ht="12.75">
      <c r="A21" s="32">
        <v>12</v>
      </c>
      <c r="B21" s="158">
        <v>16</v>
      </c>
      <c r="C21" s="376" t="s">
        <v>672</v>
      </c>
      <c r="D21" s="375"/>
      <c r="E21" s="375"/>
      <c r="F21" s="592"/>
      <c r="G21" s="337">
        <f>5_RecExp!F78</f>
        <v>0</v>
      </c>
      <c r="H21" s="337">
        <f>5_RecExp!G78</f>
        <v>0</v>
      </c>
      <c r="I21" s="337"/>
      <c r="J21" s="337">
        <f>5_RecExp!H78</f>
        <v>0</v>
      </c>
      <c r="K21" s="509">
        <f>G21+H21+I21+J21</f>
        <v>0</v>
      </c>
      <c r="L21" s="337">
        <f>5_RecExp!F84</f>
        <v>0</v>
      </c>
      <c r="M21" s="337">
        <f>5_RecExp!G84</f>
        <v>0</v>
      </c>
      <c r="N21" s="337"/>
      <c r="O21" s="337">
        <f>5_RecExp!H84</f>
        <v>0</v>
      </c>
      <c r="P21" s="509">
        <f>L21+M21+N21+O21</f>
        <v>0</v>
      </c>
      <c r="Q21" s="369">
        <f>G21-L21</f>
        <v>0</v>
      </c>
      <c r="R21" s="369">
        <f>H21-M21</f>
        <v>0</v>
      </c>
      <c r="S21" s="369"/>
      <c r="T21" s="369">
        <f>J21-O21</f>
        <v>0</v>
      </c>
      <c r="U21" s="338">
        <f>Q21+R21+S21+T21</f>
        <v>0</v>
      </c>
      <c r="V21" s="591" t="e">
        <f>U21/K21</f>
        <v>#DIV/0!</v>
      </c>
      <c r="W21" s="97"/>
    </row>
    <row r="22" spans="1:23" ht="12.75">
      <c r="A22" s="32">
        <v>13</v>
      </c>
      <c r="B22" s="158">
        <v>17</v>
      </c>
      <c r="C22" s="594" t="s">
        <v>673</v>
      </c>
      <c r="D22" s="595"/>
      <c r="E22" s="596"/>
      <c r="F22" s="592"/>
      <c r="G22" s="337">
        <f>5_RecExp!F148</f>
        <v>9408085</v>
      </c>
      <c r="H22" s="337">
        <f>5_RecExp!G148</f>
        <v>1230000</v>
      </c>
      <c r="I22" s="337"/>
      <c r="J22" s="337">
        <f>5_RecExp!H148</f>
        <v>420000</v>
      </c>
      <c r="K22" s="509">
        <f>G22+H22+I22+J22</f>
        <v>11058085</v>
      </c>
      <c r="L22" s="337">
        <f>5_RecExp!F154</f>
        <v>4659603.24</v>
      </c>
      <c r="M22" s="337">
        <f>5_RecExp!G154</f>
        <v>306117.72</v>
      </c>
      <c r="N22" s="337"/>
      <c r="O22" s="337">
        <f>5_RecExp!H154</f>
        <v>0</v>
      </c>
      <c r="P22" s="509">
        <f>L22+M22+N22+O22</f>
        <v>4965720.96</v>
      </c>
      <c r="Q22" s="369">
        <f>G22-L22</f>
        <v>4748481.76</v>
      </c>
      <c r="R22" s="369">
        <f>H22-M22</f>
        <v>923882.28</v>
      </c>
      <c r="S22" s="369"/>
      <c r="T22" s="369">
        <f>J22-O22</f>
        <v>420000</v>
      </c>
      <c r="U22" s="338">
        <f>Q22+R22+S22+T22</f>
        <v>6092364.04</v>
      </c>
      <c r="V22" s="591">
        <f>U22/K22</f>
        <v>0.5509420519013916</v>
      </c>
      <c r="W22" s="97"/>
    </row>
    <row r="23" spans="1:23" ht="12.75">
      <c r="A23" s="32">
        <v>14</v>
      </c>
      <c r="B23" s="158">
        <v>18</v>
      </c>
      <c r="C23" s="376" t="s">
        <v>595</v>
      </c>
      <c r="D23" s="375"/>
      <c r="E23" s="375"/>
      <c r="F23" s="592"/>
      <c r="G23" s="337">
        <f>5_RecExp!F176</f>
        <v>0</v>
      </c>
      <c r="H23" s="337">
        <f>5_RecExp!G176</f>
        <v>0</v>
      </c>
      <c r="I23" s="337"/>
      <c r="J23" s="337">
        <f>5_RecExp!H176</f>
        <v>0</v>
      </c>
      <c r="K23" s="509">
        <f>G23+H23+I23+J23</f>
        <v>0</v>
      </c>
      <c r="L23" s="337">
        <f>5_RecExp!F182</f>
        <v>0</v>
      </c>
      <c r="M23" s="337">
        <f>5_RecExp!G182</f>
        <v>0</v>
      </c>
      <c r="N23" s="337"/>
      <c r="O23" s="337">
        <f>5_RecExp!H182</f>
        <v>0</v>
      </c>
      <c r="P23" s="509">
        <f>L23+M23+N23+O23</f>
        <v>0</v>
      </c>
      <c r="Q23" s="369">
        <f>G23-L23</f>
        <v>0</v>
      </c>
      <c r="R23" s="369">
        <f>H23-M23</f>
        <v>0</v>
      </c>
      <c r="S23" s="369"/>
      <c r="T23" s="369">
        <f>J23-O23</f>
        <v>0</v>
      </c>
      <c r="U23" s="338">
        <f>Q23+R23+S23+T23</f>
        <v>0</v>
      </c>
      <c r="V23" s="591" t="e">
        <f>U23/K23</f>
        <v>#DIV/0!</v>
      </c>
      <c r="W23" s="538"/>
    </row>
    <row r="24" spans="1:23" ht="12.75">
      <c r="A24" s="32">
        <v>15</v>
      </c>
      <c r="B24" s="158">
        <v>19</v>
      </c>
      <c r="C24" s="376" t="s">
        <v>596</v>
      </c>
      <c r="D24" s="375"/>
      <c r="E24" s="375"/>
      <c r="F24" s="592"/>
      <c r="G24" s="337">
        <f>5_RecExp!F190</f>
        <v>37171485</v>
      </c>
      <c r="H24" s="337">
        <f>5_RecExp!G190</f>
        <v>5471000</v>
      </c>
      <c r="I24" s="337"/>
      <c r="J24" s="337">
        <f>5_RecExp!H190</f>
        <v>0</v>
      </c>
      <c r="K24" s="509">
        <f>G24+H24+I24+J24</f>
        <v>42642485</v>
      </c>
      <c r="L24" s="337">
        <f>5_RecExp!F196</f>
        <v>18452705.72</v>
      </c>
      <c r="M24" s="337">
        <f>5_RecExp!G196</f>
        <v>746057.14</v>
      </c>
      <c r="N24" s="337"/>
      <c r="O24" s="337">
        <f>5_RecExp!H196</f>
        <v>0</v>
      </c>
      <c r="P24" s="509">
        <f>L24+M24+N24+O24</f>
        <v>19198762.86</v>
      </c>
      <c r="Q24" s="369">
        <f>G24-L24</f>
        <v>18718779.28</v>
      </c>
      <c r="R24" s="369">
        <f>H24-M24</f>
        <v>4724942.86</v>
      </c>
      <c r="S24" s="369"/>
      <c r="T24" s="369">
        <f>J24-O24</f>
        <v>0</v>
      </c>
      <c r="U24" s="338">
        <f>Q24+R24+S24+T24</f>
        <v>23443722.14</v>
      </c>
      <c r="V24" s="591">
        <f>U24/K24</f>
        <v>0.5497738262673951</v>
      </c>
      <c r="W24" s="97"/>
    </row>
    <row r="25" spans="1:23" ht="12.75">
      <c r="A25" s="32">
        <v>16</v>
      </c>
      <c r="B25" s="158">
        <v>20</v>
      </c>
      <c r="C25" s="376" t="s">
        <v>592</v>
      </c>
      <c r="D25" s="375"/>
      <c r="E25" s="375"/>
      <c r="F25" s="592"/>
      <c r="G25" s="337">
        <f>5_RecExp!F134</f>
        <v>5881302</v>
      </c>
      <c r="H25" s="337">
        <f>5_RecExp!G134</f>
        <v>825000</v>
      </c>
      <c r="I25" s="337"/>
      <c r="J25" s="337">
        <f>5_RecExp!H134</f>
        <v>0</v>
      </c>
      <c r="K25" s="509">
        <f>G25+H25+I25+J25</f>
        <v>6706302</v>
      </c>
      <c r="L25" s="337">
        <f>5_RecExp!F140</f>
        <v>2806908.55</v>
      </c>
      <c r="M25" s="337">
        <f>5_RecExp!G140</f>
        <v>155054.78999999998</v>
      </c>
      <c r="N25" s="337"/>
      <c r="O25" s="337">
        <f>5_RecExp!H140</f>
        <v>0</v>
      </c>
      <c r="P25" s="509">
        <f>L25+M25+N25+O25</f>
        <v>2961963.34</v>
      </c>
      <c r="Q25" s="369">
        <f>G25-L25</f>
        <v>3074393.45</v>
      </c>
      <c r="R25" s="369">
        <f>H25-M25</f>
        <v>669945.21</v>
      </c>
      <c r="S25" s="369"/>
      <c r="T25" s="369">
        <f>J25-O25</f>
        <v>0</v>
      </c>
      <c r="U25" s="338">
        <f>Q25+R25+S25+T25</f>
        <v>3744338.66</v>
      </c>
      <c r="V25" s="591">
        <f>U25/K25</f>
        <v>0.5583313516152419</v>
      </c>
      <c r="W25" s="97"/>
    </row>
    <row r="26" spans="1:23" ht="12.75">
      <c r="A26" s="32">
        <v>17</v>
      </c>
      <c r="B26" s="158">
        <v>21</v>
      </c>
      <c r="C26" s="376" t="s">
        <v>591</v>
      </c>
      <c r="D26" s="375"/>
      <c r="E26" s="375"/>
      <c r="F26" s="592"/>
      <c r="G26" s="337">
        <f>5_RecExp!F120</f>
        <v>11977778</v>
      </c>
      <c r="H26" s="337">
        <f>5_RecExp!G120</f>
        <v>1391000</v>
      </c>
      <c r="I26" s="337"/>
      <c r="J26" s="337">
        <f>5_RecExp!H120</f>
        <v>0</v>
      </c>
      <c r="K26" s="509">
        <f>G26+H26+I26+J26</f>
        <v>13368778</v>
      </c>
      <c r="L26" s="337">
        <f>5_RecExp!F126</f>
        <v>6483796.76</v>
      </c>
      <c r="M26" s="337">
        <f>5_RecExp!G126</f>
        <v>389383.11</v>
      </c>
      <c r="N26" s="337"/>
      <c r="O26" s="337">
        <f>5_RecExp!H126</f>
        <v>0</v>
      </c>
      <c r="P26" s="509">
        <f>L26+M26+N26+O26</f>
        <v>6873179.87</v>
      </c>
      <c r="Q26" s="369">
        <f>G26-L26</f>
        <v>5493981.24</v>
      </c>
      <c r="R26" s="369">
        <f>H26-M26</f>
        <v>1001616.89</v>
      </c>
      <c r="S26" s="369"/>
      <c r="T26" s="369">
        <f>J26-O26</f>
        <v>0</v>
      </c>
      <c r="U26" s="338">
        <f>Q26+R26+S26+T26</f>
        <v>6495598.13</v>
      </c>
      <c r="V26" s="591">
        <f>U26/K26</f>
        <v>0.48587822536958875</v>
      </c>
      <c r="W26" s="97"/>
    </row>
    <row r="27" spans="1:23" ht="12.75">
      <c r="A27" s="32">
        <v>18</v>
      </c>
      <c r="B27" s="158">
        <v>22</v>
      </c>
      <c r="C27" s="376" t="s">
        <v>589</v>
      </c>
      <c r="D27" s="375"/>
      <c r="E27" s="375"/>
      <c r="F27" s="592"/>
      <c r="G27" s="337">
        <f>5_RecExp!F92</f>
        <v>14647475</v>
      </c>
      <c r="H27" s="337">
        <f>5_RecExp!G92</f>
        <v>2906000</v>
      </c>
      <c r="I27" s="337"/>
      <c r="J27" s="337">
        <f>5_RecExp!H92</f>
        <v>0</v>
      </c>
      <c r="K27" s="509">
        <f>G27+H27+I27+J27</f>
        <v>17553475</v>
      </c>
      <c r="L27" s="337">
        <f>5_RecExp!F98</f>
        <v>6799012.65</v>
      </c>
      <c r="M27" s="337">
        <f>5_RecExp!G98</f>
        <v>1145916.72</v>
      </c>
      <c r="N27" s="337"/>
      <c r="O27" s="337">
        <f>5_RecExp!H98</f>
        <v>0</v>
      </c>
      <c r="P27" s="509">
        <f>L27+M27+N27+O27</f>
        <v>7944929.37</v>
      </c>
      <c r="Q27" s="369">
        <f>G27-L27</f>
        <v>7848462.35</v>
      </c>
      <c r="R27" s="369">
        <f>H27-M27</f>
        <v>1760083.28</v>
      </c>
      <c r="S27" s="369"/>
      <c r="T27" s="369">
        <f>J27-O27</f>
        <v>0</v>
      </c>
      <c r="U27" s="338">
        <f>Q27+R27+S27+T27</f>
        <v>9608545.629999999</v>
      </c>
      <c r="V27" s="591">
        <f>U27/K27</f>
        <v>0.5473870917297002</v>
      </c>
      <c r="W27" s="97"/>
    </row>
    <row r="28" spans="1:23" ht="12.75">
      <c r="A28" s="32">
        <v>20</v>
      </c>
      <c r="B28" s="158">
        <v>24</v>
      </c>
      <c r="C28" s="593" t="s">
        <v>590</v>
      </c>
      <c r="D28" s="99"/>
      <c r="F28" s="592"/>
      <c r="G28" s="337">
        <f>5_RecExp!F106</f>
        <v>15085371</v>
      </c>
      <c r="H28" s="337">
        <f>5_RecExp!G106</f>
        <v>1032000</v>
      </c>
      <c r="I28" s="337"/>
      <c r="J28" s="337">
        <f>5_RecExp!H106</f>
        <v>0</v>
      </c>
      <c r="K28" s="509">
        <f>G28+H28+I28+J28</f>
        <v>16117371</v>
      </c>
      <c r="L28" s="337">
        <f>5_RecExp!F112</f>
        <v>7166993.859999999</v>
      </c>
      <c r="M28" s="337">
        <f>5_RecExp!G112</f>
        <v>174177.71</v>
      </c>
      <c r="N28" s="337"/>
      <c r="O28" s="337">
        <f>5_RecExp!H112</f>
        <v>0</v>
      </c>
      <c r="P28" s="509">
        <f>L28+M28+N28+O28</f>
        <v>7341171.569999999</v>
      </c>
      <c r="Q28" s="369">
        <f>G28-L28</f>
        <v>7918377.140000001</v>
      </c>
      <c r="R28" s="369">
        <f>H28-M28</f>
        <v>857822.29</v>
      </c>
      <c r="S28" s="369"/>
      <c r="T28" s="369">
        <f>J28-O28</f>
        <v>0</v>
      </c>
      <c r="U28" s="338">
        <f>Q28+R28+S28+T28</f>
        <v>8776199.43</v>
      </c>
      <c r="V28" s="591">
        <f>U28/K28</f>
        <v>0.5445180501212015</v>
      </c>
      <c r="W28" s="97"/>
    </row>
    <row r="29" spans="1:23" ht="12.75">
      <c r="A29" s="32">
        <v>22</v>
      </c>
      <c r="B29" s="158">
        <v>26</v>
      </c>
      <c r="C29" s="376" t="s">
        <v>594</v>
      </c>
      <c r="D29" s="375"/>
      <c r="E29" s="375"/>
      <c r="F29" s="592"/>
      <c r="G29" s="337">
        <f>5_RecExp!F162</f>
        <v>0</v>
      </c>
      <c r="H29" s="337">
        <f>5_RecExp!G162</f>
        <v>0</v>
      </c>
      <c r="I29" s="337"/>
      <c r="J29" s="337">
        <f>5_RecExp!H162</f>
        <v>0</v>
      </c>
      <c r="K29" s="509">
        <f>G29+H29+I29+J29</f>
        <v>0</v>
      </c>
      <c r="L29" s="337">
        <f>5_RecExp!F168</f>
        <v>0</v>
      </c>
      <c r="M29" s="337">
        <f>5_RecExp!G168</f>
        <v>0</v>
      </c>
      <c r="N29" s="337"/>
      <c r="O29" s="337">
        <f>5_RecExp!H168</f>
        <v>0</v>
      </c>
      <c r="P29" s="509">
        <f>L29+M29+N29+O29</f>
        <v>0</v>
      </c>
      <c r="Q29" s="369">
        <f>G29-L29</f>
        <v>0</v>
      </c>
      <c r="R29" s="369">
        <f>H29-M29</f>
        <v>0</v>
      </c>
      <c r="S29" s="369"/>
      <c r="T29" s="369">
        <f>J29-O29</f>
        <v>0</v>
      </c>
      <c r="U29" s="338">
        <f>Q29+R29+S29+T29</f>
        <v>0</v>
      </c>
      <c r="V29" s="591" t="e">
        <f>U29/K29</f>
        <v>#DIV/0!</v>
      </c>
      <c r="W29" s="97"/>
    </row>
    <row r="30" spans="1:23" ht="12.75">
      <c r="A30" s="32">
        <v>23</v>
      </c>
      <c r="B30" s="158">
        <v>27</v>
      </c>
      <c r="C30" s="376" t="s">
        <v>674</v>
      </c>
      <c r="D30" s="375"/>
      <c r="E30" s="375"/>
      <c r="F30" s="592"/>
      <c r="G30" s="368">
        <v>0</v>
      </c>
      <c r="H30" s="368">
        <v>0</v>
      </c>
      <c r="I30" s="337"/>
      <c r="J30" s="368">
        <v>0</v>
      </c>
      <c r="K30" s="509">
        <f>G30+H30+I30+J30</f>
        <v>0</v>
      </c>
      <c r="L30" s="368">
        <v>0</v>
      </c>
      <c r="M30" s="368">
        <v>0</v>
      </c>
      <c r="N30" s="337"/>
      <c r="O30" s="368">
        <v>0</v>
      </c>
      <c r="P30" s="509">
        <f>L30+M30+N30+O30</f>
        <v>0</v>
      </c>
      <c r="Q30" s="369">
        <f>G30-L30</f>
        <v>0</v>
      </c>
      <c r="R30" s="369">
        <f>H30-M30</f>
        <v>0</v>
      </c>
      <c r="S30" s="369"/>
      <c r="T30" s="369">
        <f>J30-O30</f>
        <v>0</v>
      </c>
      <c r="U30" s="338">
        <f>Q30+R30+S30+T30</f>
        <v>0</v>
      </c>
      <c r="V30" s="591" t="e">
        <f>U30/K30</f>
        <v>#DIV/0!</v>
      </c>
      <c r="W30" s="97"/>
    </row>
    <row r="31" spans="1:23" ht="12.75">
      <c r="A31" s="32">
        <v>24</v>
      </c>
      <c r="B31" s="158">
        <v>28</v>
      </c>
      <c r="C31" s="376" t="s">
        <v>675</v>
      </c>
      <c r="D31" s="375"/>
      <c r="E31" s="375"/>
      <c r="F31" s="592"/>
      <c r="G31" s="368">
        <v>2776856</v>
      </c>
      <c r="H31" s="368">
        <v>665000</v>
      </c>
      <c r="I31" s="337"/>
      <c r="J31" s="368">
        <v>0</v>
      </c>
      <c r="K31" s="509">
        <f>G31+H31+I31+J31</f>
        <v>3441856</v>
      </c>
      <c r="L31" s="368">
        <v>1388191.07</v>
      </c>
      <c r="M31" s="368">
        <v>387600.5</v>
      </c>
      <c r="N31" s="337"/>
      <c r="O31" s="368">
        <v>0</v>
      </c>
      <c r="P31" s="509">
        <f>L31+M31+N31+O31</f>
        <v>1775791.57</v>
      </c>
      <c r="Q31" s="369">
        <f>G31-L31</f>
        <v>1388664.93</v>
      </c>
      <c r="R31" s="369">
        <f>H31-M31</f>
        <v>277399.5</v>
      </c>
      <c r="S31" s="369"/>
      <c r="T31" s="369">
        <f>J31-O31</f>
        <v>0</v>
      </c>
      <c r="U31" s="338">
        <f>Q31+R31+S31+T31</f>
        <v>1666064.43</v>
      </c>
      <c r="V31" s="591">
        <f>U31/K31</f>
        <v>0.48405988803715205</v>
      </c>
      <c r="W31" s="97"/>
    </row>
    <row r="32" spans="1:23" ht="12.75">
      <c r="A32" s="32">
        <v>25</v>
      </c>
      <c r="B32" s="158">
        <v>29</v>
      </c>
      <c r="C32" s="376" t="s">
        <v>676</v>
      </c>
      <c r="D32" s="375"/>
      <c r="E32" s="375"/>
      <c r="F32" s="592"/>
      <c r="G32" s="368">
        <v>0</v>
      </c>
      <c r="H32" s="368">
        <v>0</v>
      </c>
      <c r="I32" s="337"/>
      <c r="J32" s="368">
        <v>0</v>
      </c>
      <c r="K32" s="509">
        <f>G32+H32+I32+J32</f>
        <v>0</v>
      </c>
      <c r="L32" s="368">
        <v>0</v>
      </c>
      <c r="M32" s="368">
        <v>0</v>
      </c>
      <c r="N32" s="337"/>
      <c r="O32" s="368">
        <v>0</v>
      </c>
      <c r="P32" s="509">
        <f>L32+M32+N32+O32</f>
        <v>0</v>
      </c>
      <c r="Q32" s="369">
        <f>G32-L32</f>
        <v>0</v>
      </c>
      <c r="R32" s="369">
        <f>H32-M32</f>
        <v>0</v>
      </c>
      <c r="S32" s="369"/>
      <c r="T32" s="369">
        <f>J32-O32</f>
        <v>0</v>
      </c>
      <c r="U32" s="338">
        <f>Q32+R32+S32+T32</f>
        <v>0</v>
      </c>
      <c r="V32" s="591" t="e">
        <f>U32/K32</f>
        <v>#DIV/0!</v>
      </c>
      <c r="W32" s="97"/>
    </row>
    <row r="33" spans="1:23" ht="12.75">
      <c r="A33" s="32">
        <v>26</v>
      </c>
      <c r="B33" s="158">
        <v>30</v>
      </c>
      <c r="C33" s="376" t="s">
        <v>599</v>
      </c>
      <c r="D33" s="375"/>
      <c r="E33" s="375"/>
      <c r="F33" s="592"/>
      <c r="G33" s="337">
        <f>5_RecExp!F232</f>
        <v>2124904</v>
      </c>
      <c r="H33" s="337">
        <f>5_RecExp!G232</f>
        <v>1819000</v>
      </c>
      <c r="I33" s="337"/>
      <c r="J33" s="337">
        <f>5_RecExp!H232</f>
        <v>0</v>
      </c>
      <c r="K33" s="509">
        <f>G33+H33+I33+J33</f>
        <v>3943904</v>
      </c>
      <c r="L33" s="337">
        <f>5_RecExp!F238</f>
        <v>930292.3200000001</v>
      </c>
      <c r="M33" s="337">
        <f>5_RecExp!G238</f>
        <v>748912.72</v>
      </c>
      <c r="N33" s="337"/>
      <c r="O33" s="337">
        <f>5_RecExp!H238</f>
        <v>0</v>
      </c>
      <c r="P33" s="509">
        <f>L33+M33+N33+O33</f>
        <v>1679205.04</v>
      </c>
      <c r="Q33" s="369">
        <f>G33-L33</f>
        <v>1194611.68</v>
      </c>
      <c r="R33" s="369">
        <f>H33-M33</f>
        <v>1070087.28</v>
      </c>
      <c r="S33" s="369"/>
      <c r="T33" s="369">
        <f>J33-O33</f>
        <v>0</v>
      </c>
      <c r="U33" s="338">
        <f>Q33+R33+S33+T33</f>
        <v>2264698.96</v>
      </c>
      <c r="V33" s="591">
        <f>U33/K33</f>
        <v>0.5742277093965776</v>
      </c>
      <c r="W33" s="97"/>
    </row>
    <row r="34" spans="1:23" ht="12.75">
      <c r="A34" s="32">
        <v>27</v>
      </c>
      <c r="B34" s="158">
        <v>31</v>
      </c>
      <c r="C34" s="376" t="s">
        <v>597</v>
      </c>
      <c r="D34" s="375"/>
      <c r="E34" s="375"/>
      <c r="F34" s="592"/>
      <c r="G34" s="337">
        <f>5_RecExp!F204</f>
        <v>0</v>
      </c>
      <c r="H34" s="337">
        <f>5_RecExp!G204</f>
        <v>0</v>
      </c>
      <c r="I34" s="337"/>
      <c r="J34" s="337">
        <f>5_RecExp!H204</f>
        <v>0</v>
      </c>
      <c r="K34" s="509">
        <f>G34+H34+I34+J34</f>
        <v>0</v>
      </c>
      <c r="L34" s="337">
        <f>5_RecExp!F210</f>
        <v>0</v>
      </c>
      <c r="M34" s="337">
        <f>5_RecExp!G210</f>
        <v>0</v>
      </c>
      <c r="N34" s="337"/>
      <c r="O34" s="337">
        <f>5_RecExp!H210</f>
        <v>0</v>
      </c>
      <c r="P34" s="509">
        <f>L34+M34+N34+O34</f>
        <v>0</v>
      </c>
      <c r="Q34" s="369">
        <f>G34-L34</f>
        <v>0</v>
      </c>
      <c r="R34" s="369">
        <f>H34-M34</f>
        <v>0</v>
      </c>
      <c r="S34" s="369"/>
      <c r="T34" s="369">
        <f>J34-O34</f>
        <v>0</v>
      </c>
      <c r="U34" s="338">
        <f>Q34+R34+S34+T34</f>
        <v>0</v>
      </c>
      <c r="V34" s="591" t="e">
        <f>U34/K34</f>
        <v>#DIV/0!</v>
      </c>
      <c r="W34" s="97"/>
    </row>
    <row r="35" spans="1:23" ht="12.75">
      <c r="A35" s="32">
        <v>28</v>
      </c>
      <c r="B35" s="158">
        <v>32</v>
      </c>
      <c r="C35" s="376" t="s">
        <v>598</v>
      </c>
      <c r="D35" s="375"/>
      <c r="E35" s="375"/>
      <c r="F35" s="592"/>
      <c r="G35" s="337">
        <f>5_RecExp!F218</f>
        <v>0</v>
      </c>
      <c r="H35" s="337">
        <f>5_RecExp!G218</f>
        <v>0</v>
      </c>
      <c r="I35" s="337"/>
      <c r="J35" s="337">
        <f>5_RecExp!H218</f>
        <v>0</v>
      </c>
      <c r="K35" s="509">
        <f>G35+H35+I35+J35</f>
        <v>0</v>
      </c>
      <c r="L35" s="337">
        <f>5_RecExp!F224</f>
        <v>0</v>
      </c>
      <c r="M35" s="337">
        <f>5_RecExp!G224</f>
        <v>0</v>
      </c>
      <c r="N35" s="337"/>
      <c r="O35" s="337">
        <f>5_RecExp!H224</f>
        <v>0</v>
      </c>
      <c r="P35" s="509">
        <f>L35+M35+N35+O35</f>
        <v>0</v>
      </c>
      <c r="Q35" s="369">
        <f>G35-L35</f>
        <v>0</v>
      </c>
      <c r="R35" s="369">
        <f>H35-M35</f>
        <v>0</v>
      </c>
      <c r="S35" s="369"/>
      <c r="T35" s="369">
        <f>J35-O35</f>
        <v>0</v>
      </c>
      <c r="U35" s="338">
        <f>Q35+R35+S35+T35</f>
        <v>0</v>
      </c>
      <c r="V35" s="591" t="e">
        <f>U35/K35</f>
        <v>#DIV/0!</v>
      </c>
      <c r="W35" s="97"/>
    </row>
    <row r="36" spans="1:23" ht="12.75">
      <c r="A36" s="32">
        <v>29</v>
      </c>
      <c r="B36" s="158">
        <v>33</v>
      </c>
      <c r="C36" s="376" t="s">
        <v>677</v>
      </c>
      <c r="D36" s="375"/>
      <c r="E36" s="375"/>
      <c r="F36" s="592"/>
      <c r="G36" s="337">
        <f>5_RecExp!F246</f>
        <v>0</v>
      </c>
      <c r="H36" s="337">
        <f>5_RecExp!G246</f>
        <v>0</v>
      </c>
      <c r="I36" s="337"/>
      <c r="J36" s="337">
        <f>5_RecExp!H246</f>
        <v>0</v>
      </c>
      <c r="K36" s="509">
        <f>G36+H36+I36+J36</f>
        <v>0</v>
      </c>
      <c r="L36" s="337">
        <f>5_RecExp!F252</f>
        <v>0</v>
      </c>
      <c r="M36" s="337">
        <f>5_RecExp!G252</f>
        <v>0</v>
      </c>
      <c r="N36" s="337"/>
      <c r="O36" s="337">
        <f>5_RecExp!H252</f>
        <v>0</v>
      </c>
      <c r="P36" s="509">
        <f>L36+M36+N36+O36</f>
        <v>0</v>
      </c>
      <c r="Q36" s="369">
        <f>G36-L36</f>
        <v>0</v>
      </c>
      <c r="R36" s="369">
        <f>H36-M36</f>
        <v>0</v>
      </c>
      <c r="S36" s="369"/>
      <c r="T36" s="369">
        <f>J36-O36</f>
        <v>0</v>
      </c>
      <c r="U36" s="338">
        <f>Q36+R36+S36+T36</f>
        <v>0</v>
      </c>
      <c r="V36" s="591" t="e">
        <f>U36/K36</f>
        <v>#DIV/0!</v>
      </c>
      <c r="W36" s="97"/>
    </row>
    <row r="37" spans="1:23" ht="12.75">
      <c r="A37" s="32">
        <v>30</v>
      </c>
      <c r="B37" s="158">
        <v>34</v>
      </c>
      <c r="C37" s="376" t="s">
        <v>678</v>
      </c>
      <c r="D37" s="375"/>
      <c r="E37" s="375"/>
      <c r="F37" s="592"/>
      <c r="G37" s="337">
        <f>5_RecExp!F260</f>
        <v>0</v>
      </c>
      <c r="H37" s="337">
        <f>5_RecExp!G260</f>
        <v>0</v>
      </c>
      <c r="I37" s="337"/>
      <c r="J37" s="337">
        <f>5_RecExp!H260</f>
        <v>0</v>
      </c>
      <c r="K37" s="509">
        <f>G37+H37+I37+J37</f>
        <v>0</v>
      </c>
      <c r="L37" s="337">
        <f>5_RecExp!F266</f>
        <v>0</v>
      </c>
      <c r="M37" s="337">
        <f>5_RecExp!G266</f>
        <v>0</v>
      </c>
      <c r="N37" s="337"/>
      <c r="O37" s="337">
        <f>5_RecExp!H266</f>
        <v>0</v>
      </c>
      <c r="P37" s="509">
        <f>L37+M37+N37+O37</f>
        <v>0</v>
      </c>
      <c r="Q37" s="369">
        <f>G37-L37</f>
        <v>0</v>
      </c>
      <c r="R37" s="369">
        <f>H37-M37</f>
        <v>0</v>
      </c>
      <c r="S37" s="369"/>
      <c r="T37" s="369">
        <f>J37-O37</f>
        <v>0</v>
      </c>
      <c r="U37" s="338">
        <f>Q37+R37+S37+T37</f>
        <v>0</v>
      </c>
      <c r="V37" s="591" t="e">
        <f>U37/K37</f>
        <v>#DIV/0!</v>
      </c>
      <c r="W37" s="97"/>
    </row>
    <row r="38" spans="1:23" ht="12.75">
      <c r="A38" s="32">
        <v>31</v>
      </c>
      <c r="B38" s="158">
        <v>35</v>
      </c>
      <c r="C38" s="376" t="s">
        <v>679</v>
      </c>
      <c r="D38" s="375"/>
      <c r="E38" s="375"/>
      <c r="F38" s="592"/>
      <c r="G38" s="368">
        <v>0</v>
      </c>
      <c r="H38" s="368">
        <v>0</v>
      </c>
      <c r="I38" s="337"/>
      <c r="J38" s="368">
        <v>0</v>
      </c>
      <c r="K38" s="509">
        <f>G38+H38+I38+J38</f>
        <v>0</v>
      </c>
      <c r="L38" s="368">
        <v>0</v>
      </c>
      <c r="M38" s="368">
        <v>0</v>
      </c>
      <c r="N38" s="337"/>
      <c r="O38" s="368">
        <v>0</v>
      </c>
      <c r="P38" s="509">
        <f>L38+M38+N38+O38</f>
        <v>0</v>
      </c>
      <c r="Q38" s="369">
        <f>G38-L38</f>
        <v>0</v>
      </c>
      <c r="R38" s="369">
        <f>H38-M38</f>
        <v>0</v>
      </c>
      <c r="S38" s="369"/>
      <c r="T38" s="369">
        <f>J38-O38</f>
        <v>0</v>
      </c>
      <c r="U38" s="338">
        <f>Q38+R38+S38+T38</f>
        <v>0</v>
      </c>
      <c r="V38" s="591" t="e">
        <f>U38/K38</f>
        <v>#DIV/0!</v>
      </c>
      <c r="W38" s="97"/>
    </row>
    <row r="39" spans="1:23" ht="12.75">
      <c r="A39" s="32">
        <v>32</v>
      </c>
      <c r="B39" s="158">
        <v>36</v>
      </c>
      <c r="C39" s="376" t="s">
        <v>602</v>
      </c>
      <c r="D39" s="375"/>
      <c r="E39" s="375"/>
      <c r="F39" s="592"/>
      <c r="G39" s="337">
        <f>5_RecExp!F274</f>
        <v>0</v>
      </c>
      <c r="H39" s="337">
        <f>5_RecExp!G274</f>
        <v>0</v>
      </c>
      <c r="I39" s="337"/>
      <c r="J39" s="337">
        <f>5_RecExp!H274</f>
        <v>0</v>
      </c>
      <c r="K39" s="509">
        <f>G39+H39+I39+J39</f>
        <v>0</v>
      </c>
      <c r="L39" s="337">
        <f>5_RecExp!F280</f>
        <v>0</v>
      </c>
      <c r="M39" s="337">
        <f>5_RecExp!G280</f>
        <v>0</v>
      </c>
      <c r="N39" s="337"/>
      <c r="O39" s="337">
        <f>5_RecExp!H280</f>
        <v>0</v>
      </c>
      <c r="P39" s="509">
        <f>L39+M39+N39+O39</f>
        <v>0</v>
      </c>
      <c r="Q39" s="369">
        <f>G39-L39</f>
        <v>0</v>
      </c>
      <c r="R39" s="369">
        <f>H39-M39</f>
        <v>0</v>
      </c>
      <c r="S39" s="369"/>
      <c r="T39" s="369">
        <f>J39-O39</f>
        <v>0</v>
      </c>
      <c r="U39" s="338">
        <f>Q39+R39+S39+T39</f>
        <v>0</v>
      </c>
      <c r="V39" s="591" t="e">
        <f>U39/K39</f>
        <v>#DIV/0!</v>
      </c>
      <c r="W39" s="97"/>
    </row>
    <row r="40" spans="1:23" ht="12.75">
      <c r="A40" s="32">
        <v>33</v>
      </c>
      <c r="B40" s="158">
        <v>37</v>
      </c>
      <c r="C40" s="376" t="s">
        <v>680</v>
      </c>
      <c r="D40" s="375"/>
      <c r="E40" s="375"/>
      <c r="F40" s="592"/>
      <c r="G40" s="337">
        <f>5_RecExp!F288</f>
        <v>0</v>
      </c>
      <c r="H40" s="337">
        <f>5_RecExp!G288</f>
        <v>0</v>
      </c>
      <c r="I40" s="337"/>
      <c r="J40" s="337">
        <f>5_RecExp!H288</f>
        <v>0</v>
      </c>
      <c r="K40" s="509">
        <f>G40+H40+I40+J40</f>
        <v>0</v>
      </c>
      <c r="L40" s="337">
        <f>5_RecExp!F294</f>
        <v>0</v>
      </c>
      <c r="M40" s="337">
        <f>5_RecExp!G294</f>
        <v>0</v>
      </c>
      <c r="N40" s="337"/>
      <c r="O40" s="337">
        <f>5_RecExp!H294</f>
        <v>0</v>
      </c>
      <c r="P40" s="509">
        <f>L40+M40+N40+O40</f>
        <v>0</v>
      </c>
      <c r="Q40" s="369">
        <f>G40-L40</f>
        <v>0</v>
      </c>
      <c r="R40" s="369">
        <f>H40-M40</f>
        <v>0</v>
      </c>
      <c r="S40" s="369"/>
      <c r="T40" s="369">
        <f>J40-O40</f>
        <v>0</v>
      </c>
      <c r="U40" s="338">
        <f>Q40+R40+S40+T40</f>
        <v>0</v>
      </c>
      <c r="V40" s="591" t="e">
        <f>U40/K40</f>
        <v>#DIV/0!</v>
      </c>
      <c r="W40" s="97"/>
    </row>
    <row r="41" spans="1:23" ht="12.75">
      <c r="A41" s="32">
        <v>34</v>
      </c>
      <c r="B41" s="158">
        <v>38</v>
      </c>
      <c r="C41" s="376" t="s">
        <v>605</v>
      </c>
      <c r="D41" s="375"/>
      <c r="E41" s="375"/>
      <c r="F41" s="592"/>
      <c r="G41" s="337">
        <f>5_RecExp!F316</f>
        <v>0</v>
      </c>
      <c r="H41" s="337">
        <f>5_RecExp!G316</f>
        <v>120620000</v>
      </c>
      <c r="I41" s="337"/>
      <c r="J41" s="337">
        <f>5_RecExp!H316</f>
        <v>0</v>
      </c>
      <c r="K41" s="509">
        <f>G41+H41+I41+J41</f>
        <v>120620000</v>
      </c>
      <c r="L41" s="337">
        <f>5_RecExp!F322</f>
        <v>0</v>
      </c>
      <c r="M41" s="337">
        <f>5_RecExp!G322</f>
        <v>34109106.26</v>
      </c>
      <c r="N41" s="337"/>
      <c r="O41" s="337">
        <f>5_RecExp!H322</f>
        <v>0</v>
      </c>
      <c r="P41" s="509">
        <f>L41+M41+N41+O41</f>
        <v>34109106.26</v>
      </c>
      <c r="Q41" s="369">
        <f>G41-L41</f>
        <v>0</v>
      </c>
      <c r="R41" s="369">
        <f>H41-M41</f>
        <v>86510893.74000001</v>
      </c>
      <c r="S41" s="369"/>
      <c r="T41" s="369">
        <f>J41-O41</f>
        <v>0</v>
      </c>
      <c r="U41" s="338">
        <f>Q41+R41+S41+T41</f>
        <v>86510893.74000001</v>
      </c>
      <c r="V41" s="591">
        <f>U41/K41</f>
        <v>0.7172184856574366</v>
      </c>
      <c r="W41" s="97"/>
    </row>
    <row r="42" spans="1:23" ht="12.75">
      <c r="A42" s="32">
        <v>35</v>
      </c>
      <c r="B42" s="158">
        <v>39</v>
      </c>
      <c r="C42" s="376" t="s">
        <v>612</v>
      </c>
      <c r="D42" s="375"/>
      <c r="E42" s="375"/>
      <c r="F42" s="597"/>
      <c r="G42" s="337">
        <f>5_RecExp!F302</f>
        <v>0</v>
      </c>
      <c r="H42" s="337">
        <f>5_RecExp!G302</f>
        <v>0</v>
      </c>
      <c r="I42" s="337"/>
      <c r="J42" s="337">
        <f>5_RecExp!H302</f>
        <v>0</v>
      </c>
      <c r="K42" s="509">
        <f>G42+H42+I42+J42</f>
        <v>0</v>
      </c>
      <c r="L42" s="337">
        <f>5_RecExp!F308</f>
        <v>0</v>
      </c>
      <c r="M42" s="337">
        <f>5_RecExp!G308</f>
        <v>0</v>
      </c>
      <c r="N42" s="337"/>
      <c r="O42" s="337">
        <f>5_RecExp!H308</f>
        <v>0</v>
      </c>
      <c r="P42" s="509">
        <f>L42+M42+N42+O42</f>
        <v>0</v>
      </c>
      <c r="Q42" s="369">
        <f>G42-L42</f>
        <v>0</v>
      </c>
      <c r="R42" s="369">
        <f>H42-M42</f>
        <v>0</v>
      </c>
      <c r="S42" s="369"/>
      <c r="T42" s="369">
        <f>J42-O42</f>
        <v>0</v>
      </c>
      <c r="U42" s="338">
        <f>Q42+R42+S42+T42</f>
        <v>0</v>
      </c>
      <c r="V42" s="591" t="e">
        <f>U42/K42</f>
        <v>#DIV/0!</v>
      </c>
      <c r="W42" s="97"/>
    </row>
    <row r="43" spans="1:23" ht="12.75">
      <c r="A43" s="32">
        <v>36</v>
      </c>
      <c r="B43" s="158">
        <v>40</v>
      </c>
      <c r="C43" s="63" t="s">
        <v>681</v>
      </c>
      <c r="D43" s="70"/>
      <c r="E43" s="82"/>
      <c r="F43" s="598"/>
      <c r="G43" s="337">
        <f>G44+G55+G65+G68+G80</f>
        <v>272638715</v>
      </c>
      <c r="H43" s="337">
        <f>H44+H55+H65+H68+H80</f>
        <v>925167239.49</v>
      </c>
      <c r="I43" s="337"/>
      <c r="J43" s="337">
        <f>J44+J55+J65+J68+J80</f>
        <v>7584255</v>
      </c>
      <c r="K43" s="509">
        <f>G43+H43+I43+J43</f>
        <v>1205390209.49</v>
      </c>
      <c r="L43" s="337">
        <f>L44+L55+L65+L68+L80</f>
        <v>101284062.58999999</v>
      </c>
      <c r="M43" s="337">
        <f>M44+M55+M65+M68+M80</f>
        <v>242265892.4</v>
      </c>
      <c r="N43" s="337"/>
      <c r="O43" s="337">
        <f>O44+O55+O65+O68+O80</f>
        <v>0</v>
      </c>
      <c r="P43" s="509">
        <f>L43+M43+N43+O43</f>
        <v>343549954.99</v>
      </c>
      <c r="Q43" s="369">
        <f>G43-L43</f>
        <v>171354652.41000003</v>
      </c>
      <c r="R43" s="369">
        <f>H43-M43</f>
        <v>682901347.09</v>
      </c>
      <c r="S43" s="369"/>
      <c r="T43" s="369">
        <f>J43-O43</f>
        <v>7584255</v>
      </c>
      <c r="U43" s="338">
        <f>Q43+R43+S43+T43</f>
        <v>861840254.5</v>
      </c>
      <c r="V43" s="591">
        <f>U43/K43</f>
        <v>0.7149885968168301</v>
      </c>
      <c r="W43" s="97"/>
    </row>
    <row r="44" spans="1:23" ht="12.75">
      <c r="A44" s="32">
        <v>37</v>
      </c>
      <c r="B44" s="158">
        <v>41</v>
      </c>
      <c r="C44" s="135" t="s">
        <v>682</v>
      </c>
      <c r="D44" s="98"/>
      <c r="E44" s="98"/>
      <c r="F44" s="227"/>
      <c r="G44" s="509">
        <f>SUM(G45:G54)</f>
        <v>0</v>
      </c>
      <c r="H44" s="509">
        <f>SUM(H45:H54)</f>
        <v>227480519.49</v>
      </c>
      <c r="I44" s="509"/>
      <c r="J44" s="509">
        <f>SUM(J45:J54)</f>
        <v>0</v>
      </c>
      <c r="K44" s="509">
        <f>G44+H44+I44+J44</f>
        <v>227480519.49</v>
      </c>
      <c r="L44" s="509">
        <f>SUM(L45:L54)</f>
        <v>0</v>
      </c>
      <c r="M44" s="509">
        <f>SUM(M45:M54)</f>
        <v>49083450.54000001</v>
      </c>
      <c r="N44" s="509"/>
      <c r="O44" s="509">
        <f>SUM(O45:O54)</f>
        <v>0</v>
      </c>
      <c r="P44" s="509">
        <f>L44+M44+N44+O44</f>
        <v>49083450.54000001</v>
      </c>
      <c r="Q44" s="369">
        <f>G44-L44</f>
        <v>0</v>
      </c>
      <c r="R44" s="369">
        <f>H44-M44</f>
        <v>178397068.95</v>
      </c>
      <c r="S44" s="337"/>
      <c r="T44" s="369">
        <f>J44-O44</f>
        <v>0</v>
      </c>
      <c r="U44" s="338">
        <f>Q44+R44+S44+T44</f>
        <v>178397068.95</v>
      </c>
      <c r="V44" s="591">
        <f>U44/K44</f>
        <v>0.7842300929765649</v>
      </c>
      <c r="W44" s="97"/>
    </row>
    <row r="45" spans="1:23" ht="12.75">
      <c r="A45" s="32">
        <v>38</v>
      </c>
      <c r="B45" s="158">
        <v>42</v>
      </c>
      <c r="C45" s="593" t="s">
        <v>683</v>
      </c>
      <c r="D45" s="132"/>
      <c r="E45" s="132"/>
      <c r="F45" s="253"/>
      <c r="G45" s="599">
        <v>0</v>
      </c>
      <c r="H45" s="599">
        <v>0</v>
      </c>
      <c r="I45" s="339"/>
      <c r="J45" s="368">
        <v>0</v>
      </c>
      <c r="K45" s="509">
        <f>G45+H45+I45+J45</f>
        <v>0</v>
      </c>
      <c r="L45" s="368">
        <v>0</v>
      </c>
      <c r="M45" s="368">
        <v>0</v>
      </c>
      <c r="N45" s="337"/>
      <c r="O45" s="368">
        <v>0</v>
      </c>
      <c r="P45" s="509">
        <f>L45+M45+N45+O45</f>
        <v>0</v>
      </c>
      <c r="Q45" s="369">
        <f>G45-L45</f>
        <v>0</v>
      </c>
      <c r="R45" s="369">
        <f>H45-M45</f>
        <v>0</v>
      </c>
      <c r="S45" s="369"/>
      <c r="T45" s="369">
        <f>J45-O45</f>
        <v>0</v>
      </c>
      <c r="U45" s="338">
        <f>Q45+R45+S45+T45</f>
        <v>0</v>
      </c>
      <c r="V45" s="591" t="e">
        <f>U45/K45</f>
        <v>#DIV/0!</v>
      </c>
      <c r="W45" s="97"/>
    </row>
    <row r="46" spans="1:23" ht="12.75">
      <c r="A46" s="32">
        <v>39</v>
      </c>
      <c r="B46" s="158">
        <v>43</v>
      </c>
      <c r="C46" s="593" t="s">
        <v>684</v>
      </c>
      <c r="D46" s="132"/>
      <c r="E46" s="132"/>
      <c r="F46" s="253"/>
      <c r="G46" s="599">
        <v>0</v>
      </c>
      <c r="H46" s="368">
        <v>0</v>
      </c>
      <c r="I46" s="339"/>
      <c r="J46" s="368">
        <v>0</v>
      </c>
      <c r="K46" s="509">
        <f>G46+H46+I46+J46</f>
        <v>0</v>
      </c>
      <c r="L46" s="368">
        <v>0</v>
      </c>
      <c r="M46" s="368">
        <v>0</v>
      </c>
      <c r="N46" s="337"/>
      <c r="O46" s="368">
        <v>0</v>
      </c>
      <c r="P46" s="509">
        <f>L46+M46+N46+O46</f>
        <v>0</v>
      </c>
      <c r="Q46" s="369">
        <f>G46-L46</f>
        <v>0</v>
      </c>
      <c r="R46" s="369">
        <f>H46-M46</f>
        <v>0</v>
      </c>
      <c r="S46" s="369"/>
      <c r="T46" s="369">
        <f>J46-O46</f>
        <v>0</v>
      </c>
      <c r="U46" s="338">
        <f>Q46+R46+S46+T46</f>
        <v>0</v>
      </c>
      <c r="V46" s="591" t="e">
        <f>U46/K46</f>
        <v>#DIV/0!</v>
      </c>
      <c r="W46" s="97"/>
    </row>
    <row r="47" spans="1:23" ht="12.75">
      <c r="A47" s="32">
        <v>40</v>
      </c>
      <c r="B47" s="158">
        <v>44</v>
      </c>
      <c r="C47" s="593" t="s">
        <v>685</v>
      </c>
      <c r="D47" s="132"/>
      <c r="E47" s="132"/>
      <c r="F47" s="253"/>
      <c r="G47" s="599">
        <v>0</v>
      </c>
      <c r="H47" s="599">
        <v>0</v>
      </c>
      <c r="I47" s="339"/>
      <c r="J47" s="368">
        <v>0</v>
      </c>
      <c r="K47" s="509">
        <f>G47+H47+I47+J47</f>
        <v>0</v>
      </c>
      <c r="L47" s="368">
        <v>0</v>
      </c>
      <c r="M47" s="368">
        <v>0</v>
      </c>
      <c r="N47" s="337"/>
      <c r="O47" s="368">
        <v>0</v>
      </c>
      <c r="P47" s="509">
        <f>L47+M47+N47+O47</f>
        <v>0</v>
      </c>
      <c r="Q47" s="369">
        <f>G47-L47</f>
        <v>0</v>
      </c>
      <c r="R47" s="369">
        <f>H47-M47</f>
        <v>0</v>
      </c>
      <c r="S47" s="369"/>
      <c r="T47" s="369">
        <f>J47-O47</f>
        <v>0</v>
      </c>
      <c r="U47" s="338">
        <f>Q47+R47+S47+T47</f>
        <v>0</v>
      </c>
      <c r="V47" s="591" t="e">
        <f>U47/K47</f>
        <v>#DIV/0!</v>
      </c>
      <c r="W47" s="97"/>
    </row>
    <row r="48" spans="1:23" ht="12.75">
      <c r="A48" s="32">
        <v>41</v>
      </c>
      <c r="B48" s="158">
        <v>45</v>
      </c>
      <c r="C48" s="593" t="s">
        <v>686</v>
      </c>
      <c r="D48" s="132"/>
      <c r="E48" s="132"/>
      <c r="F48" s="253"/>
      <c r="G48" s="599">
        <v>0</v>
      </c>
      <c r="H48" s="599">
        <v>0</v>
      </c>
      <c r="I48" s="339"/>
      <c r="J48" s="368">
        <v>0</v>
      </c>
      <c r="K48" s="509">
        <f>G48+H48+I48+J48</f>
        <v>0</v>
      </c>
      <c r="L48" s="368">
        <v>0</v>
      </c>
      <c r="M48" s="368">
        <v>0</v>
      </c>
      <c r="N48" s="337"/>
      <c r="O48" s="368">
        <v>0</v>
      </c>
      <c r="P48" s="509">
        <f>L48+M48+N48+O48</f>
        <v>0</v>
      </c>
      <c r="Q48" s="369">
        <f>G48-L48</f>
        <v>0</v>
      </c>
      <c r="R48" s="369">
        <f>H48-M48</f>
        <v>0</v>
      </c>
      <c r="S48" s="369"/>
      <c r="T48" s="369">
        <f>J48-O48</f>
        <v>0</v>
      </c>
      <c r="U48" s="338">
        <f>Q48+R48+S48+T48</f>
        <v>0</v>
      </c>
      <c r="V48" s="591" t="e">
        <f>U48/K48</f>
        <v>#DIV/0!</v>
      </c>
      <c r="W48" s="97"/>
    </row>
    <row r="49" spans="1:23" ht="12.75">
      <c r="A49" s="32">
        <v>42</v>
      </c>
      <c r="B49" s="158">
        <v>46</v>
      </c>
      <c r="C49" s="593" t="s">
        <v>687</v>
      </c>
      <c r="D49" s="132"/>
      <c r="E49" s="132"/>
      <c r="F49" s="253"/>
      <c r="G49" s="599">
        <v>0</v>
      </c>
      <c r="H49" s="599">
        <v>0</v>
      </c>
      <c r="I49" s="339"/>
      <c r="J49" s="368">
        <v>0</v>
      </c>
      <c r="K49" s="509">
        <f>G49+H49+I49+J49</f>
        <v>0</v>
      </c>
      <c r="L49" s="368">
        <v>0</v>
      </c>
      <c r="M49" s="368">
        <v>0</v>
      </c>
      <c r="N49" s="337"/>
      <c r="O49" s="368">
        <v>0</v>
      </c>
      <c r="P49" s="509">
        <f>L49+M49+N49+O49</f>
        <v>0</v>
      </c>
      <c r="Q49" s="369">
        <f>G49-L49</f>
        <v>0</v>
      </c>
      <c r="R49" s="369">
        <f>H49-M49</f>
        <v>0</v>
      </c>
      <c r="S49" s="369"/>
      <c r="T49" s="369">
        <f>J49-O49</f>
        <v>0</v>
      </c>
      <c r="U49" s="338">
        <f>Q49+R49+S49+T49</f>
        <v>0</v>
      </c>
      <c r="V49" s="591" t="e">
        <f>U49/K49</f>
        <v>#DIV/0!</v>
      </c>
      <c r="W49" s="97"/>
    </row>
    <row r="50" spans="1:23" ht="12.75">
      <c r="A50" s="32">
        <v>43</v>
      </c>
      <c r="B50" s="158">
        <v>47</v>
      </c>
      <c r="C50" s="593" t="s">
        <v>608</v>
      </c>
      <c r="D50" s="132"/>
      <c r="E50" s="132"/>
      <c r="F50" s="253"/>
      <c r="G50" s="337">
        <f>5_RecExp!F330</f>
        <v>0</v>
      </c>
      <c r="H50" s="337">
        <f>5_RecExp!G330</f>
        <v>0</v>
      </c>
      <c r="I50" s="339"/>
      <c r="J50" s="337">
        <f>5_RecExp!H330</f>
        <v>0</v>
      </c>
      <c r="K50" s="509">
        <f>G50+H50+I50+J50</f>
        <v>0</v>
      </c>
      <c r="L50" s="337">
        <f>5_RecExp!F336</f>
        <v>0</v>
      </c>
      <c r="M50" s="337">
        <f>5_RecExp!G336</f>
        <v>0</v>
      </c>
      <c r="N50" s="337"/>
      <c r="O50" s="337">
        <f>5_RecExp!H336</f>
        <v>0</v>
      </c>
      <c r="P50" s="509">
        <f>L50+M50+N50+O50</f>
        <v>0</v>
      </c>
      <c r="Q50" s="369">
        <f>G50-L50</f>
        <v>0</v>
      </c>
      <c r="R50" s="369">
        <f>H50-M50</f>
        <v>0</v>
      </c>
      <c r="S50" s="369"/>
      <c r="T50" s="369">
        <f>J50-O50</f>
        <v>0</v>
      </c>
      <c r="U50" s="338">
        <f>Q50+R50+S50+T50</f>
        <v>0</v>
      </c>
      <c r="V50" s="591" t="e">
        <f>U50/K50</f>
        <v>#DIV/0!</v>
      </c>
      <c r="W50" s="97"/>
    </row>
    <row r="51" spans="1:23" ht="12.75">
      <c r="A51" s="32">
        <v>44</v>
      </c>
      <c r="B51" s="158">
        <v>48</v>
      </c>
      <c r="C51" s="593" t="s">
        <v>635</v>
      </c>
      <c r="D51" s="132"/>
      <c r="E51" s="132"/>
      <c r="F51" s="253"/>
      <c r="G51" s="599">
        <v>0</v>
      </c>
      <c r="H51" s="599">
        <v>0</v>
      </c>
      <c r="I51" s="339"/>
      <c r="J51" s="368">
        <v>0</v>
      </c>
      <c r="K51" s="509">
        <f>G51+H51+I51+J51</f>
        <v>0</v>
      </c>
      <c r="L51" s="368">
        <v>0</v>
      </c>
      <c r="M51" s="368">
        <v>0</v>
      </c>
      <c r="N51" s="337"/>
      <c r="O51" s="368">
        <v>0</v>
      </c>
      <c r="P51" s="509">
        <f>L51+M51+N51+O51</f>
        <v>0</v>
      </c>
      <c r="Q51" s="369">
        <f>G51-L51</f>
        <v>0</v>
      </c>
      <c r="R51" s="369">
        <f>H51-M51</f>
        <v>0</v>
      </c>
      <c r="S51" s="369"/>
      <c r="T51" s="369">
        <f>J51-O51</f>
        <v>0</v>
      </c>
      <c r="U51" s="338">
        <f>Q51+R51+S51+T51</f>
        <v>0</v>
      </c>
      <c r="V51" s="591" t="e">
        <f>U51/K51</f>
        <v>#DIV/0!</v>
      </c>
      <c r="W51" s="97"/>
    </row>
    <row r="52" spans="1:23" ht="12.75">
      <c r="A52" s="32">
        <v>45</v>
      </c>
      <c r="B52" s="158">
        <v>49</v>
      </c>
      <c r="C52" s="593" t="s">
        <v>688</v>
      </c>
      <c r="D52" s="132"/>
      <c r="E52" s="132"/>
      <c r="F52" s="253"/>
      <c r="G52" s="599">
        <v>0</v>
      </c>
      <c r="H52" s="599">
        <v>82196500</v>
      </c>
      <c r="I52" s="339"/>
      <c r="J52" s="368">
        <v>0</v>
      </c>
      <c r="K52" s="509">
        <f>G52+H52+I52+J52</f>
        <v>82196500</v>
      </c>
      <c r="L52" s="368">
        <v>0</v>
      </c>
      <c r="M52" s="368">
        <v>35810550.84</v>
      </c>
      <c r="N52" s="337"/>
      <c r="O52" s="368">
        <v>0</v>
      </c>
      <c r="P52" s="509">
        <f>L52+M52+N52+O52</f>
        <v>35810550.84</v>
      </c>
      <c r="Q52" s="369">
        <f>G52-L52</f>
        <v>0</v>
      </c>
      <c r="R52" s="369">
        <f>H52-M52</f>
        <v>46385949.16</v>
      </c>
      <c r="S52" s="369"/>
      <c r="T52" s="369">
        <f>J52-O52</f>
        <v>0</v>
      </c>
      <c r="U52" s="338">
        <f>Q52+R52+S52+T52</f>
        <v>46385949.16</v>
      </c>
      <c r="V52" s="591">
        <f>U52/K52</f>
        <v>0.5643299795003437</v>
      </c>
      <c r="W52" s="97"/>
    </row>
    <row r="53" spans="1:23" ht="12.75">
      <c r="A53" s="32">
        <v>46</v>
      </c>
      <c r="B53" s="158">
        <v>50</v>
      </c>
      <c r="C53" s="376" t="s">
        <v>612</v>
      </c>
      <c r="D53" s="375"/>
      <c r="E53" s="132"/>
      <c r="F53" s="253"/>
      <c r="G53" s="339">
        <f>5_RecExp!F344</f>
        <v>0</v>
      </c>
      <c r="H53" s="339">
        <f>5_RecExp!G344</f>
        <v>0</v>
      </c>
      <c r="I53" s="339"/>
      <c r="J53" s="337">
        <f>5_RecExp!H344</f>
        <v>0</v>
      </c>
      <c r="K53" s="509">
        <f>G53+H53+I53+J53</f>
        <v>0</v>
      </c>
      <c r="L53" s="337">
        <f>5_RecExp!F350</f>
        <v>0</v>
      </c>
      <c r="M53" s="337">
        <f>5_RecExp!G350</f>
        <v>0</v>
      </c>
      <c r="N53" s="337"/>
      <c r="O53" s="337">
        <f>+5_RecExp!H350</f>
        <v>0</v>
      </c>
      <c r="P53" s="509">
        <f>L53+M53+N53+O53</f>
        <v>0</v>
      </c>
      <c r="Q53" s="369">
        <f>G53-L53</f>
        <v>0</v>
      </c>
      <c r="R53" s="369">
        <f>H53-M53</f>
        <v>0</v>
      </c>
      <c r="S53" s="369"/>
      <c r="T53" s="369">
        <f>J53-O53</f>
        <v>0</v>
      </c>
      <c r="U53" s="338">
        <f>Q53+R53+S53+T53</f>
        <v>0</v>
      </c>
      <c r="V53" s="591" t="e">
        <f>U53/K53</f>
        <v>#DIV/0!</v>
      </c>
      <c r="W53" s="97"/>
    </row>
    <row r="54" spans="1:23" ht="12.75">
      <c r="A54" s="32">
        <v>47</v>
      </c>
      <c r="B54" s="158">
        <v>51</v>
      </c>
      <c r="C54" s="593" t="s">
        <v>605</v>
      </c>
      <c r="D54" s="132"/>
      <c r="E54" s="132"/>
      <c r="F54" s="253"/>
      <c r="G54" s="337">
        <f>5_RecExp!F358</f>
        <v>0</v>
      </c>
      <c r="H54" s="337">
        <f>5_RecExp!G358</f>
        <v>145284019.49</v>
      </c>
      <c r="I54" s="337"/>
      <c r="J54" s="337">
        <f>5_RecExp!H358</f>
        <v>0</v>
      </c>
      <c r="K54" s="509">
        <f>G54+H54+I54+J54</f>
        <v>145284019.49</v>
      </c>
      <c r="L54" s="337">
        <f>5_RecExp!F364</f>
        <v>0</v>
      </c>
      <c r="M54" s="337">
        <f>5_RecExp!G364</f>
        <v>13272899.7</v>
      </c>
      <c r="N54" s="337"/>
      <c r="O54" s="337">
        <f>5_RecExp!H364</f>
        <v>0</v>
      </c>
      <c r="P54" s="509">
        <f>L54+M54+N54+O54</f>
        <v>13272899.7</v>
      </c>
      <c r="Q54" s="369">
        <f>G54-L54</f>
        <v>0</v>
      </c>
      <c r="R54" s="369">
        <f>H54-M54</f>
        <v>132011119.79</v>
      </c>
      <c r="S54" s="369"/>
      <c r="T54" s="369">
        <f>J54-O54</f>
        <v>0</v>
      </c>
      <c r="U54" s="338">
        <f>Q54+R54+S54+T54</f>
        <v>132011119.79</v>
      </c>
      <c r="V54" s="591">
        <f>U54/K54</f>
        <v>0.9086417092079864</v>
      </c>
      <c r="W54" s="97"/>
    </row>
    <row r="55" spans="1:23" ht="12.75">
      <c r="A55" s="32">
        <v>48</v>
      </c>
      <c r="B55" s="158">
        <v>52</v>
      </c>
      <c r="C55" s="134" t="s">
        <v>689</v>
      </c>
      <c r="D55" s="98"/>
      <c r="E55" s="98"/>
      <c r="F55" s="227"/>
      <c r="G55" s="509">
        <f>G56+SUM(G59:G64)</f>
        <v>256096905</v>
      </c>
      <c r="H55" s="509">
        <f>H56+SUM(H59:H64)</f>
        <v>251602720</v>
      </c>
      <c r="I55" s="509"/>
      <c r="J55" s="509">
        <f>J56+SUM(J59:J64)</f>
        <v>7434255</v>
      </c>
      <c r="K55" s="509">
        <f>G55+H55+I55+J55</f>
        <v>515133880</v>
      </c>
      <c r="L55" s="509">
        <f>L56+SUM(L59:L64)</f>
        <v>92771448.19999999</v>
      </c>
      <c r="M55" s="509">
        <f>M56+SUM(M59:M64)</f>
        <v>121810985.83</v>
      </c>
      <c r="N55" s="509"/>
      <c r="O55" s="509">
        <f>O56+SUM(O59:O64)</f>
        <v>0</v>
      </c>
      <c r="P55" s="509">
        <f>L55+M55+N55+O55</f>
        <v>214582434.02999997</v>
      </c>
      <c r="Q55" s="509">
        <f>Q56+SUM(Q59:Q64)</f>
        <v>163325456.8</v>
      </c>
      <c r="R55" s="509">
        <f>R56+SUM(R59:R64)</f>
        <v>129791734.17</v>
      </c>
      <c r="S55" s="509"/>
      <c r="T55" s="509">
        <f>T56+SUM(T59:T64)</f>
        <v>7434255</v>
      </c>
      <c r="U55" s="338">
        <f>Q55+R55+S55+T55</f>
        <v>300551445.97</v>
      </c>
      <c r="V55" s="591">
        <f>U55/K55</f>
        <v>0.5834433681007354</v>
      </c>
      <c r="W55" s="97"/>
    </row>
    <row r="56" spans="1:23" ht="12.75">
      <c r="A56" s="32">
        <v>49</v>
      </c>
      <c r="B56" s="158">
        <v>53</v>
      </c>
      <c r="C56" s="593" t="s">
        <v>690</v>
      </c>
      <c r="D56" s="132"/>
      <c r="E56" s="132"/>
      <c r="F56" s="253"/>
      <c r="G56" s="509">
        <f>G57+G58</f>
        <v>243048667</v>
      </c>
      <c r="H56" s="509">
        <f>H57+H58</f>
        <v>181124720</v>
      </c>
      <c r="I56" s="600"/>
      <c r="J56" s="509">
        <f>J57+J58</f>
        <v>2940000</v>
      </c>
      <c r="K56" s="509">
        <f>G56+H56+I56+J56</f>
        <v>427113387</v>
      </c>
      <c r="L56" s="509">
        <f>L57+L58</f>
        <v>86711588.47999999</v>
      </c>
      <c r="M56" s="509">
        <f>M57+M58</f>
        <v>71124158.16</v>
      </c>
      <c r="N56" s="600"/>
      <c r="O56" s="600">
        <f>O57+O58</f>
        <v>0</v>
      </c>
      <c r="P56" s="509">
        <f>L56+M56+N56+O56</f>
        <v>157835746.64</v>
      </c>
      <c r="Q56" s="600">
        <f>Q57+Q58</f>
        <v>156337078.52</v>
      </c>
      <c r="R56" s="600">
        <f>R57+R58</f>
        <v>110000561.84</v>
      </c>
      <c r="S56" s="600"/>
      <c r="T56" s="600">
        <f>T57+T58</f>
        <v>2940000</v>
      </c>
      <c r="U56" s="338">
        <f>Q56+R56+S56+T56</f>
        <v>269277640.36</v>
      </c>
      <c r="V56" s="591">
        <f>U56/K56</f>
        <v>0.6304593781322991</v>
      </c>
      <c r="W56" s="97"/>
    </row>
    <row r="57" spans="1:23" ht="12.75">
      <c r="A57" s="32">
        <v>50</v>
      </c>
      <c r="B57" s="59">
        <v>54</v>
      </c>
      <c r="C57" s="593"/>
      <c r="D57" s="601" t="s">
        <v>691</v>
      </c>
      <c r="E57" s="6"/>
      <c r="F57" s="253"/>
      <c r="G57" s="599">
        <v>0</v>
      </c>
      <c r="H57" s="599">
        <v>0</v>
      </c>
      <c r="I57" s="339"/>
      <c r="J57" s="368">
        <v>0</v>
      </c>
      <c r="K57" s="509">
        <f>G57+H57+I57+J57</f>
        <v>0</v>
      </c>
      <c r="L57" s="368">
        <v>0</v>
      </c>
      <c r="M57" s="368">
        <v>0</v>
      </c>
      <c r="N57" s="337"/>
      <c r="O57" s="368">
        <v>0</v>
      </c>
      <c r="P57" s="509">
        <f>L57+M57+N57+O57</f>
        <v>0</v>
      </c>
      <c r="Q57" s="369">
        <f>G57-L57</f>
        <v>0</v>
      </c>
      <c r="R57" s="369">
        <f>H57-M57</f>
        <v>0</v>
      </c>
      <c r="S57" s="369"/>
      <c r="T57" s="369">
        <f>J57-O57</f>
        <v>0</v>
      </c>
      <c r="U57" s="338">
        <f>Q57+R57+S57+T57</f>
        <v>0</v>
      </c>
      <c r="V57" s="591" t="e">
        <f>U57/K57</f>
        <v>#DIV/0!</v>
      </c>
      <c r="W57" s="97"/>
    </row>
    <row r="58" spans="1:23" ht="12.75">
      <c r="A58" s="32">
        <v>51</v>
      </c>
      <c r="B58" s="59">
        <v>55</v>
      </c>
      <c r="C58" s="593"/>
      <c r="D58" s="601" t="s">
        <v>692</v>
      </c>
      <c r="F58" s="253"/>
      <c r="G58" s="337">
        <f>5_RecExp!F372</f>
        <v>243048667</v>
      </c>
      <c r="H58" s="337">
        <f>5_RecExp!G372</f>
        <v>181124720</v>
      </c>
      <c r="I58" s="339"/>
      <c r="J58" s="337">
        <f>5_RecExp!H372</f>
        <v>2940000</v>
      </c>
      <c r="K58" s="509">
        <f>G58+H58+I58+J58</f>
        <v>427113387</v>
      </c>
      <c r="L58" s="337">
        <f>5_RecExp!F378</f>
        <v>86711588.47999999</v>
      </c>
      <c r="M58" s="337">
        <f>5_RecExp!G378</f>
        <v>71124158.16</v>
      </c>
      <c r="N58" s="337"/>
      <c r="O58" s="337">
        <f>5_RecExp!H378</f>
        <v>0</v>
      </c>
      <c r="P58" s="509">
        <f>L58+M58+N58+O58</f>
        <v>157835746.64</v>
      </c>
      <c r="Q58" s="369">
        <f>G58-L58</f>
        <v>156337078.52</v>
      </c>
      <c r="R58" s="369">
        <f>H58-M58</f>
        <v>110000561.84</v>
      </c>
      <c r="S58" s="369"/>
      <c r="T58" s="369">
        <f>J58-O58</f>
        <v>2940000</v>
      </c>
      <c r="U58" s="338">
        <f>Q58+R58+S58+T58</f>
        <v>269277640.36</v>
      </c>
      <c r="V58" s="591">
        <f>U58/K58</f>
        <v>0.6304593781322991</v>
      </c>
      <c r="W58" s="97"/>
    </row>
    <row r="59" spans="1:23" ht="12.75">
      <c r="A59" s="32">
        <v>52</v>
      </c>
      <c r="B59" s="59">
        <v>56</v>
      </c>
      <c r="C59" s="593" t="s">
        <v>693</v>
      </c>
      <c r="D59" s="132"/>
      <c r="E59" s="132"/>
      <c r="F59" s="253"/>
      <c r="G59" s="599">
        <v>0</v>
      </c>
      <c r="H59" s="599">
        <v>0</v>
      </c>
      <c r="I59" s="339"/>
      <c r="J59" s="368">
        <v>0</v>
      </c>
      <c r="K59" s="509">
        <f>G59+H59+I59+J59</f>
        <v>0</v>
      </c>
      <c r="L59" s="368">
        <v>0</v>
      </c>
      <c r="M59" s="368">
        <v>0</v>
      </c>
      <c r="N59" s="337"/>
      <c r="O59" s="368">
        <v>0</v>
      </c>
      <c r="P59" s="509">
        <f>L59+M59+N59+O59</f>
        <v>0</v>
      </c>
      <c r="Q59" s="369">
        <f>G59-L59</f>
        <v>0</v>
      </c>
      <c r="R59" s="369">
        <f>H59-M59</f>
        <v>0</v>
      </c>
      <c r="S59" s="369"/>
      <c r="T59" s="369">
        <f>J59-O59</f>
        <v>0</v>
      </c>
      <c r="U59" s="338">
        <f>Q59+R59+S59+T59</f>
        <v>0</v>
      </c>
      <c r="V59" s="591" t="e">
        <f>U59/K59</f>
        <v>#DIV/0!</v>
      </c>
      <c r="W59" s="97"/>
    </row>
    <row r="60" spans="1:23" ht="12.75">
      <c r="A60" s="32">
        <v>53</v>
      </c>
      <c r="B60" s="59">
        <v>57</v>
      </c>
      <c r="C60" s="593" t="s">
        <v>694</v>
      </c>
      <c r="D60" s="132"/>
      <c r="E60" s="132"/>
      <c r="F60" s="253"/>
      <c r="G60" s="599">
        <v>13048238</v>
      </c>
      <c r="H60" s="599">
        <v>5803000</v>
      </c>
      <c r="I60" s="339"/>
      <c r="J60" s="368">
        <v>4494255</v>
      </c>
      <c r="K60" s="509">
        <f>G60+H60+I60+J60</f>
        <v>23345493</v>
      </c>
      <c r="L60" s="368">
        <v>6059859.72</v>
      </c>
      <c r="M60" s="368">
        <v>3936862.07</v>
      </c>
      <c r="N60" s="337"/>
      <c r="O60" s="368">
        <v>0</v>
      </c>
      <c r="P60" s="509">
        <f>L60+M60+N60+O60</f>
        <v>9996721.79</v>
      </c>
      <c r="Q60" s="369">
        <f>G60-L60</f>
        <v>6988378.28</v>
      </c>
      <c r="R60" s="369">
        <f>H60-M60</f>
        <v>1866137.9300000002</v>
      </c>
      <c r="S60" s="369"/>
      <c r="T60" s="369">
        <f>J60-O60</f>
        <v>4494255</v>
      </c>
      <c r="U60" s="338">
        <f>Q60+R60+S60+T60</f>
        <v>13348771.21</v>
      </c>
      <c r="V60" s="591">
        <f>U60/K60</f>
        <v>0.5717922174528506</v>
      </c>
      <c r="W60" s="97"/>
    </row>
    <row r="61" spans="1:23" ht="12.75">
      <c r="A61" s="32">
        <v>54</v>
      </c>
      <c r="B61" s="59">
        <v>58</v>
      </c>
      <c r="C61" s="593" t="s">
        <v>695</v>
      </c>
      <c r="D61" s="132"/>
      <c r="E61" s="132"/>
      <c r="F61" s="253"/>
      <c r="G61" s="599">
        <v>0</v>
      </c>
      <c r="H61" s="599">
        <v>0</v>
      </c>
      <c r="I61" s="339"/>
      <c r="J61" s="368">
        <v>0</v>
      </c>
      <c r="K61" s="509">
        <f>G61+H61+I61+J61</f>
        <v>0</v>
      </c>
      <c r="L61" s="368">
        <v>0</v>
      </c>
      <c r="M61" s="368">
        <v>0</v>
      </c>
      <c r="N61" s="337"/>
      <c r="O61" s="368">
        <v>0</v>
      </c>
      <c r="P61" s="509">
        <f>L61+M61+N61+O61</f>
        <v>0</v>
      </c>
      <c r="Q61" s="369">
        <f>G61-L61</f>
        <v>0</v>
      </c>
      <c r="R61" s="369">
        <f>H61-M61</f>
        <v>0</v>
      </c>
      <c r="S61" s="369"/>
      <c r="T61" s="369">
        <f>J61-O61</f>
        <v>0</v>
      </c>
      <c r="U61" s="338">
        <f>Q61+R61+S61+T61</f>
        <v>0</v>
      </c>
      <c r="V61" s="591" t="e">
        <f>U61/K61</f>
        <v>#DIV/0!</v>
      </c>
      <c r="W61" s="97"/>
    </row>
    <row r="62" spans="1:23" ht="12.75">
      <c r="A62" s="32">
        <v>55</v>
      </c>
      <c r="B62" s="59">
        <v>59</v>
      </c>
      <c r="C62" s="593" t="s">
        <v>696</v>
      </c>
      <c r="D62" s="132"/>
      <c r="E62" s="132"/>
      <c r="F62" s="253"/>
      <c r="G62" s="599">
        <v>0</v>
      </c>
      <c r="H62" s="599">
        <v>0</v>
      </c>
      <c r="I62" s="339"/>
      <c r="J62" s="368">
        <v>0</v>
      </c>
      <c r="K62" s="509">
        <f>G62+H62+I62+J62</f>
        <v>0</v>
      </c>
      <c r="L62" s="368">
        <v>0</v>
      </c>
      <c r="M62" s="368">
        <v>0</v>
      </c>
      <c r="N62" s="337"/>
      <c r="O62" s="368">
        <v>0</v>
      </c>
      <c r="P62" s="509">
        <f>L62+M62+N62+O62</f>
        <v>0</v>
      </c>
      <c r="Q62" s="369">
        <f>G62-L62</f>
        <v>0</v>
      </c>
      <c r="R62" s="369">
        <f>H62-M62</f>
        <v>0</v>
      </c>
      <c r="S62" s="369"/>
      <c r="T62" s="369">
        <f>J62-O62</f>
        <v>0</v>
      </c>
      <c r="U62" s="338">
        <f>Q62+R62+S62+T62</f>
        <v>0</v>
      </c>
      <c r="V62" s="591" t="e">
        <f>U62/K62</f>
        <v>#DIV/0!</v>
      </c>
      <c r="W62" s="97"/>
    </row>
    <row r="63" spans="1:23" ht="12.75">
      <c r="A63" s="32">
        <v>56</v>
      </c>
      <c r="B63" s="59">
        <v>60</v>
      </c>
      <c r="C63" s="376" t="s">
        <v>612</v>
      </c>
      <c r="D63" s="375"/>
      <c r="E63" s="132"/>
      <c r="F63" s="253"/>
      <c r="G63" s="337">
        <f>5_RecExp!F400</f>
        <v>0</v>
      </c>
      <c r="H63" s="337">
        <f>5_RecExp!G400</f>
        <v>0</v>
      </c>
      <c r="I63" s="339"/>
      <c r="J63" s="337">
        <f>5_RecExp!H400</f>
        <v>0</v>
      </c>
      <c r="K63" s="509">
        <f>G63+H63+I63+J63</f>
        <v>0</v>
      </c>
      <c r="L63" s="337">
        <f>5_RecExp!F406</f>
        <v>0</v>
      </c>
      <c r="M63" s="337">
        <f>5_RecExp!G406</f>
        <v>0</v>
      </c>
      <c r="N63" s="337"/>
      <c r="O63" s="337">
        <f>5_RecExp!H406</f>
        <v>0</v>
      </c>
      <c r="P63" s="509">
        <f>L63+M63+N63+O63</f>
        <v>0</v>
      </c>
      <c r="Q63" s="369">
        <f>G63-L63</f>
        <v>0</v>
      </c>
      <c r="R63" s="369">
        <f>H63-M63</f>
        <v>0</v>
      </c>
      <c r="S63" s="369"/>
      <c r="T63" s="369">
        <f>J63-O63</f>
        <v>0</v>
      </c>
      <c r="U63" s="338">
        <f>Q63+R63+S63+T63</f>
        <v>0</v>
      </c>
      <c r="V63" s="591" t="e">
        <f>U63/K63</f>
        <v>#DIV/0!</v>
      </c>
      <c r="W63" s="97"/>
    </row>
    <row r="64" spans="1:23" ht="12.75">
      <c r="A64" s="32">
        <v>57</v>
      </c>
      <c r="B64" s="59">
        <v>61</v>
      </c>
      <c r="C64" s="184" t="s">
        <v>697</v>
      </c>
      <c r="D64" s="123"/>
      <c r="E64" s="123"/>
      <c r="F64" s="253"/>
      <c r="G64" s="337">
        <f>5_RecExp!F386</f>
        <v>0</v>
      </c>
      <c r="H64" s="337">
        <f>5_RecExp!G386</f>
        <v>64675000</v>
      </c>
      <c r="I64" s="337"/>
      <c r="J64" s="337">
        <f>5_RecExp!H386</f>
        <v>0</v>
      </c>
      <c r="K64" s="509">
        <f>G64+H64+I64+J64</f>
        <v>64675000</v>
      </c>
      <c r="L64" s="337">
        <f>5_RecExp!F392</f>
        <v>0</v>
      </c>
      <c r="M64" s="337">
        <f>5_RecExp!G392</f>
        <v>46749965.6</v>
      </c>
      <c r="N64" s="337"/>
      <c r="O64" s="337">
        <f>5_RecExp!H392</f>
        <v>0</v>
      </c>
      <c r="P64" s="509">
        <f>L64+M64+N64+O64</f>
        <v>46749965.6</v>
      </c>
      <c r="Q64" s="369">
        <f>G64-L64</f>
        <v>0</v>
      </c>
      <c r="R64" s="369">
        <f>H64-M64</f>
        <v>17925034.4</v>
      </c>
      <c r="S64" s="369"/>
      <c r="T64" s="369">
        <f>J64-O64</f>
        <v>0</v>
      </c>
      <c r="U64" s="338">
        <f>Q64+R64+S64+T64</f>
        <v>17925034.4</v>
      </c>
      <c r="V64" s="591">
        <f>U64/K64</f>
        <v>0.2771555376884422</v>
      </c>
      <c r="W64" s="97"/>
    </row>
    <row r="65" spans="1:23" ht="12.75">
      <c r="A65" s="32">
        <v>58</v>
      </c>
      <c r="B65" s="59">
        <v>62</v>
      </c>
      <c r="C65" s="63" t="s">
        <v>698</v>
      </c>
      <c r="D65" s="602"/>
      <c r="E65" s="602"/>
      <c r="F65" s="227"/>
      <c r="G65" s="337">
        <f>+G66+G67</f>
        <v>3560532</v>
      </c>
      <c r="H65" s="337">
        <f>+H66+H67</f>
        <v>814000</v>
      </c>
      <c r="I65" s="337"/>
      <c r="J65" s="337">
        <f>+J66+J67</f>
        <v>0</v>
      </c>
      <c r="K65" s="509">
        <f>G65+H65+I65+J65</f>
        <v>4374532</v>
      </c>
      <c r="L65" s="337">
        <f>+L66+L67</f>
        <v>1783187.6</v>
      </c>
      <c r="M65" s="337">
        <f>+M66+M67</f>
        <v>196866.11</v>
      </c>
      <c r="N65" s="337"/>
      <c r="O65" s="337">
        <f>+O66+O67</f>
        <v>0</v>
      </c>
      <c r="P65" s="509">
        <f>L65+M65+N65+O65</f>
        <v>1980053.71</v>
      </c>
      <c r="Q65" s="337">
        <f>+Q66+Q67</f>
        <v>1777344.4</v>
      </c>
      <c r="R65" s="337">
        <f>+R66+R67</f>
        <v>617133.89</v>
      </c>
      <c r="S65" s="337"/>
      <c r="T65" s="337">
        <f>+T66+T67</f>
        <v>0</v>
      </c>
      <c r="U65" s="338">
        <f>Q65+R65+S65+T65</f>
        <v>2394478.29</v>
      </c>
      <c r="V65" s="591">
        <f>U65/K65</f>
        <v>0.5473678761522376</v>
      </c>
      <c r="W65" s="97"/>
    </row>
    <row r="66" spans="1:23" ht="12.75">
      <c r="A66" s="32">
        <v>59</v>
      </c>
      <c r="B66" s="59">
        <v>63</v>
      </c>
      <c r="C66" s="99" t="s">
        <v>699</v>
      </c>
      <c r="D66" s="99"/>
      <c r="E66" s="98"/>
      <c r="F66" s="227"/>
      <c r="G66" s="368">
        <v>3560532</v>
      </c>
      <c r="H66" s="368">
        <v>814000</v>
      </c>
      <c r="I66" s="337"/>
      <c r="J66" s="368">
        <v>0</v>
      </c>
      <c r="K66" s="509">
        <f>G66+H66+I66+J66</f>
        <v>4374532</v>
      </c>
      <c r="L66" s="368">
        <v>1783187.6</v>
      </c>
      <c r="M66" s="368">
        <v>196866.11</v>
      </c>
      <c r="N66" s="337"/>
      <c r="O66" s="368">
        <v>0</v>
      </c>
      <c r="P66" s="509">
        <f>L66+M66+N66+O66</f>
        <v>1980053.71</v>
      </c>
      <c r="Q66" s="369">
        <f>G66-L66</f>
        <v>1777344.4</v>
      </c>
      <c r="R66" s="369">
        <f>H66-M66</f>
        <v>617133.89</v>
      </c>
      <c r="S66" s="337"/>
      <c r="T66" s="369">
        <f>J66-O66</f>
        <v>0</v>
      </c>
      <c r="U66" s="338">
        <f>Q66+R66+S66+T66</f>
        <v>2394478.29</v>
      </c>
      <c r="V66" s="591">
        <f>U66/K66</f>
        <v>0.5473678761522376</v>
      </c>
      <c r="W66" s="97"/>
    </row>
    <row r="67" spans="1:23" ht="12.75">
      <c r="A67" s="32">
        <v>60</v>
      </c>
      <c r="B67" s="59">
        <v>64</v>
      </c>
      <c r="C67" s="82" t="s">
        <v>605</v>
      </c>
      <c r="D67" s="132"/>
      <c r="E67" s="134"/>
      <c r="F67" s="227"/>
      <c r="G67" s="599">
        <v>0</v>
      </c>
      <c r="H67" s="599">
        <v>0</v>
      </c>
      <c r="I67" s="339"/>
      <c r="J67" s="368">
        <v>0</v>
      </c>
      <c r="K67" s="509">
        <f>G67+H67+I67+J67</f>
        <v>0</v>
      </c>
      <c r="L67" s="368">
        <v>0</v>
      </c>
      <c r="M67" s="368">
        <v>0</v>
      </c>
      <c r="N67" s="337"/>
      <c r="O67" s="368">
        <v>0</v>
      </c>
      <c r="P67" s="509">
        <f>L67+M67+N67+O67</f>
        <v>0</v>
      </c>
      <c r="Q67" s="369">
        <f>G67-L67</f>
        <v>0</v>
      </c>
      <c r="R67" s="369">
        <f>H67-M67</f>
        <v>0</v>
      </c>
      <c r="S67" s="337"/>
      <c r="T67" s="369">
        <f>J67-O67</f>
        <v>0</v>
      </c>
      <c r="U67" s="338">
        <f>Q67+R67+S67+T67</f>
        <v>0</v>
      </c>
      <c r="V67" s="591" t="e">
        <f>U67/K67</f>
        <v>#DIV/0!</v>
      </c>
      <c r="W67" s="97"/>
    </row>
    <row r="68" spans="1:23" ht="12.75">
      <c r="A68" s="32">
        <v>61</v>
      </c>
      <c r="B68" s="59">
        <v>65</v>
      </c>
      <c r="C68" s="63" t="s">
        <v>700</v>
      </c>
      <c r="D68" s="98"/>
      <c r="E68" s="98"/>
      <c r="F68" s="227"/>
      <c r="G68" s="337">
        <f>SUM(G69:G79)</f>
        <v>0</v>
      </c>
      <c r="H68" s="337">
        <f>SUM(H69:H79)</f>
        <v>419930000</v>
      </c>
      <c r="I68" s="337"/>
      <c r="J68" s="337">
        <f>SUM(J69:J79)</f>
        <v>0</v>
      </c>
      <c r="K68" s="509">
        <f>G68+H68+I68+J68</f>
        <v>419930000</v>
      </c>
      <c r="L68" s="337">
        <f>SUM(L69:L79)</f>
        <v>0</v>
      </c>
      <c r="M68" s="337">
        <f>SUM(M69:M79)</f>
        <v>59581197.379999995</v>
      </c>
      <c r="N68" s="337"/>
      <c r="O68" s="337">
        <f>SUM(O69:O79)</f>
        <v>0</v>
      </c>
      <c r="P68" s="509">
        <f>L68+M68+N68+O68</f>
        <v>59581197.379999995</v>
      </c>
      <c r="Q68" s="337">
        <f>G68-L68</f>
        <v>0</v>
      </c>
      <c r="R68" s="337">
        <f>H68-M68</f>
        <v>360348802.62</v>
      </c>
      <c r="S68" s="337"/>
      <c r="T68" s="337">
        <f>J68-O68</f>
        <v>0</v>
      </c>
      <c r="U68" s="509">
        <f>Q68+R68+S68+T68</f>
        <v>360348802.62</v>
      </c>
      <c r="V68" s="591">
        <f>U68/K68</f>
        <v>0.8581163589645894</v>
      </c>
      <c r="W68" s="97"/>
    </row>
    <row r="69" spans="1:23" ht="12.75">
      <c r="A69" s="32">
        <v>62</v>
      </c>
      <c r="B69" s="59">
        <v>66</v>
      </c>
      <c r="C69" s="593" t="s">
        <v>701</v>
      </c>
      <c r="D69" s="132"/>
      <c r="E69" s="132"/>
      <c r="F69" s="253"/>
      <c r="G69" s="368">
        <v>0</v>
      </c>
      <c r="H69" s="368">
        <v>200000000</v>
      </c>
      <c r="I69" s="337"/>
      <c r="J69" s="368">
        <v>0</v>
      </c>
      <c r="K69" s="509">
        <f>G69+H69+I69+J69</f>
        <v>200000000</v>
      </c>
      <c r="L69" s="368">
        <v>0</v>
      </c>
      <c r="M69" s="368">
        <v>0</v>
      </c>
      <c r="N69" s="337"/>
      <c r="O69" s="368">
        <v>0</v>
      </c>
      <c r="P69" s="509">
        <f>L69+M69+N69+O69</f>
        <v>0</v>
      </c>
      <c r="Q69" s="369">
        <f>G69-L69</f>
        <v>0</v>
      </c>
      <c r="R69" s="369">
        <f>H69-M69</f>
        <v>200000000</v>
      </c>
      <c r="S69" s="369"/>
      <c r="T69" s="369">
        <f>J69-O69</f>
        <v>0</v>
      </c>
      <c r="U69" s="338">
        <f>Q69+R69+S69+T69</f>
        <v>200000000</v>
      </c>
      <c r="V69" s="591">
        <f>U69/K69</f>
        <v>1</v>
      </c>
      <c r="W69" s="97"/>
    </row>
    <row r="70" spans="1:23" ht="12.75">
      <c r="A70" s="32">
        <v>63</v>
      </c>
      <c r="B70" s="59">
        <v>67</v>
      </c>
      <c r="C70" s="593" t="s">
        <v>702</v>
      </c>
      <c r="D70" s="132"/>
      <c r="E70" s="132"/>
      <c r="F70" s="253"/>
      <c r="G70" s="368">
        <v>0</v>
      </c>
      <c r="H70" s="368">
        <v>0</v>
      </c>
      <c r="I70" s="337"/>
      <c r="J70" s="368">
        <v>0</v>
      </c>
      <c r="K70" s="509">
        <f>G70+H70+I70+J70</f>
        <v>0</v>
      </c>
      <c r="L70" s="368">
        <v>0</v>
      </c>
      <c r="M70" s="368">
        <v>0</v>
      </c>
      <c r="N70" s="337"/>
      <c r="O70" s="368">
        <v>0</v>
      </c>
      <c r="P70" s="509">
        <f>L70+M70+N70+O70</f>
        <v>0</v>
      </c>
      <c r="Q70" s="369">
        <f>G70-L70</f>
        <v>0</v>
      </c>
      <c r="R70" s="369">
        <f>H70-M70</f>
        <v>0</v>
      </c>
      <c r="S70" s="369"/>
      <c r="T70" s="369">
        <f>J70-O70</f>
        <v>0</v>
      </c>
      <c r="U70" s="338">
        <f>Q70+R70+S70+T70</f>
        <v>0</v>
      </c>
      <c r="V70" s="591" t="e">
        <f>U70/K70</f>
        <v>#DIV/0!</v>
      </c>
      <c r="W70" s="97"/>
    </row>
    <row r="71" spans="1:23" ht="12.75">
      <c r="A71" s="32">
        <v>64</v>
      </c>
      <c r="B71" s="59">
        <v>68</v>
      </c>
      <c r="C71" s="593" t="s">
        <v>703</v>
      </c>
      <c r="D71" s="132"/>
      <c r="E71" s="132"/>
      <c r="F71" s="253"/>
      <c r="G71" s="337">
        <f>5_RecExp!F414</f>
        <v>0</v>
      </c>
      <c r="H71" s="337">
        <f>5_RecExp!G414</f>
        <v>0</v>
      </c>
      <c r="I71" s="337"/>
      <c r="J71" s="337">
        <f>5_RecExp!H414</f>
        <v>0</v>
      </c>
      <c r="K71" s="509">
        <f>G71+H71+I71+J71</f>
        <v>0</v>
      </c>
      <c r="L71" s="337">
        <f>5_RecExp!F420</f>
        <v>0</v>
      </c>
      <c r="M71" s="337">
        <f>5_RecExp!G420</f>
        <v>0</v>
      </c>
      <c r="N71" s="337"/>
      <c r="O71" s="337">
        <f>5_RecExp!H420</f>
        <v>0</v>
      </c>
      <c r="P71" s="509">
        <f>L71+M71+N71+O71</f>
        <v>0</v>
      </c>
      <c r="Q71" s="369">
        <f>G71-L71</f>
        <v>0</v>
      </c>
      <c r="R71" s="369">
        <f>H71-M71</f>
        <v>0</v>
      </c>
      <c r="S71" s="369"/>
      <c r="T71" s="369">
        <f>J71-O71</f>
        <v>0</v>
      </c>
      <c r="U71" s="338">
        <f>Q71+R71+S71+T71</f>
        <v>0</v>
      </c>
      <c r="V71" s="591" t="e">
        <f>U71/K71</f>
        <v>#DIV/0!</v>
      </c>
      <c r="W71" s="97"/>
    </row>
    <row r="72" spans="1:23" ht="12.75">
      <c r="A72" s="32">
        <v>65</v>
      </c>
      <c r="B72" s="59">
        <v>69</v>
      </c>
      <c r="C72" s="593" t="s">
        <v>704</v>
      </c>
      <c r="D72" s="132"/>
      <c r="E72" s="132"/>
      <c r="F72" s="253"/>
      <c r="G72" s="368">
        <v>0</v>
      </c>
      <c r="H72" s="368">
        <v>0</v>
      </c>
      <c r="I72" s="337"/>
      <c r="J72" s="368">
        <v>0</v>
      </c>
      <c r="K72" s="509">
        <f>G72+H72+I72+J72</f>
        <v>0</v>
      </c>
      <c r="L72" s="368">
        <v>0</v>
      </c>
      <c r="M72" s="368">
        <v>0</v>
      </c>
      <c r="N72" s="337"/>
      <c r="O72" s="368">
        <v>0</v>
      </c>
      <c r="P72" s="509">
        <f>L72+M72+N72+O72</f>
        <v>0</v>
      </c>
      <c r="Q72" s="369">
        <f>G72-L72</f>
        <v>0</v>
      </c>
      <c r="R72" s="369">
        <f>H72-M72</f>
        <v>0</v>
      </c>
      <c r="S72" s="369"/>
      <c r="T72" s="369">
        <f>J72-O72</f>
        <v>0</v>
      </c>
      <c r="U72" s="338">
        <f>Q72+R72+S72+T72</f>
        <v>0</v>
      </c>
      <c r="V72" s="591" t="e">
        <f>U72/K72</f>
        <v>#DIV/0!</v>
      </c>
      <c r="W72" s="97"/>
    </row>
    <row r="73" spans="1:23" ht="12.75">
      <c r="A73" s="32">
        <v>66</v>
      </c>
      <c r="B73" s="59">
        <v>70</v>
      </c>
      <c r="C73" s="593" t="s">
        <v>705</v>
      </c>
      <c r="D73" s="132"/>
      <c r="E73" s="132"/>
      <c r="F73" s="253"/>
      <c r="G73" s="368">
        <v>0</v>
      </c>
      <c r="H73" s="368">
        <v>0</v>
      </c>
      <c r="I73" s="337"/>
      <c r="J73" s="368">
        <v>0</v>
      </c>
      <c r="K73" s="509">
        <f>G73+H73+I73+J73</f>
        <v>0</v>
      </c>
      <c r="L73" s="368">
        <v>0</v>
      </c>
      <c r="M73" s="368">
        <v>0</v>
      </c>
      <c r="N73" s="337"/>
      <c r="O73" s="368">
        <v>0</v>
      </c>
      <c r="P73" s="509">
        <f>L73+M73+N73+O73</f>
        <v>0</v>
      </c>
      <c r="Q73" s="369">
        <f>G73-L73</f>
        <v>0</v>
      </c>
      <c r="R73" s="369">
        <f>H73-M73</f>
        <v>0</v>
      </c>
      <c r="S73" s="369"/>
      <c r="T73" s="369">
        <f>J73-O73</f>
        <v>0</v>
      </c>
      <c r="U73" s="338">
        <f>Q73+R73+S73+T73</f>
        <v>0</v>
      </c>
      <c r="V73" s="591" t="e">
        <f>U73/K73</f>
        <v>#DIV/0!</v>
      </c>
      <c r="W73" s="97"/>
    </row>
    <row r="74" spans="1:23" ht="12.75">
      <c r="A74" s="32">
        <v>67</v>
      </c>
      <c r="B74" s="59">
        <v>71</v>
      </c>
      <c r="C74" s="593" t="s">
        <v>706</v>
      </c>
      <c r="D74" s="132"/>
      <c r="E74" s="132"/>
      <c r="F74" s="253"/>
      <c r="G74" s="368">
        <v>0</v>
      </c>
      <c r="H74" s="368">
        <v>197150000</v>
      </c>
      <c r="I74" s="337"/>
      <c r="J74" s="368">
        <v>0</v>
      </c>
      <c r="K74" s="509">
        <f>G74+H74+I74+J74</f>
        <v>197150000</v>
      </c>
      <c r="L74" s="368">
        <v>0</v>
      </c>
      <c r="M74" s="368">
        <v>53337065.47</v>
      </c>
      <c r="N74" s="337"/>
      <c r="O74" s="368">
        <v>0</v>
      </c>
      <c r="P74" s="509">
        <f>L74+M74+N74+O74</f>
        <v>53337065.47</v>
      </c>
      <c r="Q74" s="369">
        <f>G74-L74</f>
        <v>0</v>
      </c>
      <c r="R74" s="369">
        <f>H74-M74</f>
        <v>143812934.53</v>
      </c>
      <c r="S74" s="369"/>
      <c r="T74" s="369">
        <f>J74-O74</f>
        <v>0</v>
      </c>
      <c r="U74" s="338">
        <f>Q74+R74+S74+T74</f>
        <v>143812934.53</v>
      </c>
      <c r="V74" s="591">
        <f>U74/K74</f>
        <v>0.7294594700989094</v>
      </c>
      <c r="W74" s="97"/>
    </row>
    <row r="75" spans="1:23" ht="12.75">
      <c r="A75" s="32">
        <v>68</v>
      </c>
      <c r="B75" s="59">
        <v>72</v>
      </c>
      <c r="C75" s="593" t="s">
        <v>707</v>
      </c>
      <c r="D75" s="132"/>
      <c r="E75" s="132"/>
      <c r="F75" s="253"/>
      <c r="G75" s="368">
        <v>0</v>
      </c>
      <c r="H75" s="368">
        <v>0</v>
      </c>
      <c r="I75" s="337"/>
      <c r="J75" s="368">
        <v>0</v>
      </c>
      <c r="K75" s="509">
        <f>G75+H75+I75+J75</f>
        <v>0</v>
      </c>
      <c r="L75" s="368">
        <v>0</v>
      </c>
      <c r="M75" s="368">
        <v>0</v>
      </c>
      <c r="N75" s="337"/>
      <c r="O75" s="368">
        <v>0</v>
      </c>
      <c r="P75" s="509">
        <f>L75+M75+N75+O75</f>
        <v>0</v>
      </c>
      <c r="Q75" s="369">
        <f>G75-L75</f>
        <v>0</v>
      </c>
      <c r="R75" s="369">
        <f>H75-M75</f>
        <v>0</v>
      </c>
      <c r="S75" s="369"/>
      <c r="T75" s="369">
        <f>J75-O75</f>
        <v>0</v>
      </c>
      <c r="U75" s="338">
        <f>Q75+R75+S75+T75</f>
        <v>0</v>
      </c>
      <c r="V75" s="591" t="e">
        <f>U75/K75</f>
        <v>#DIV/0!</v>
      </c>
      <c r="W75" s="97"/>
    </row>
    <row r="76" spans="1:23" ht="12.75">
      <c r="A76" s="32">
        <v>69</v>
      </c>
      <c r="B76" s="59">
        <v>73</v>
      </c>
      <c r="C76" s="593" t="s">
        <v>708</v>
      </c>
      <c r="D76" s="132"/>
      <c r="E76" s="132"/>
      <c r="F76" s="253"/>
      <c r="G76" s="368">
        <v>0</v>
      </c>
      <c r="H76" s="368">
        <v>6000000</v>
      </c>
      <c r="I76" s="337"/>
      <c r="J76" s="368">
        <v>0</v>
      </c>
      <c r="K76" s="509">
        <f>G76+H76+I76+J76</f>
        <v>6000000</v>
      </c>
      <c r="L76" s="368">
        <v>0</v>
      </c>
      <c r="M76" s="368">
        <v>1558674.07</v>
      </c>
      <c r="N76" s="337"/>
      <c r="O76" s="368">
        <v>0</v>
      </c>
      <c r="P76" s="509">
        <f>L76+M76+N76+O76</f>
        <v>1558674.07</v>
      </c>
      <c r="Q76" s="369">
        <f>G76-L76</f>
        <v>0</v>
      </c>
      <c r="R76" s="369">
        <f>H76-M76</f>
        <v>4441325.93</v>
      </c>
      <c r="S76" s="369"/>
      <c r="T76" s="369">
        <f>J76-O76</f>
        <v>0</v>
      </c>
      <c r="U76" s="338">
        <f>Q76+R76+S76+T76</f>
        <v>4441325.93</v>
      </c>
      <c r="V76" s="591">
        <f>U76/K76</f>
        <v>0.7402209883333333</v>
      </c>
      <c r="W76" s="97"/>
    </row>
    <row r="77" spans="1:23" ht="12.75">
      <c r="A77" s="32">
        <v>70</v>
      </c>
      <c r="B77" s="59">
        <v>74</v>
      </c>
      <c r="C77" s="593" t="s">
        <v>709</v>
      </c>
      <c r="D77" s="132"/>
      <c r="E77" s="132"/>
      <c r="F77" s="253"/>
      <c r="G77" s="368">
        <v>0</v>
      </c>
      <c r="H77" s="368">
        <v>16780000</v>
      </c>
      <c r="I77" s="337"/>
      <c r="J77" s="368">
        <v>0</v>
      </c>
      <c r="K77" s="509">
        <f>G77+H77+I77+J77</f>
        <v>16780000</v>
      </c>
      <c r="L77" s="368">
        <v>0</v>
      </c>
      <c r="M77" s="368">
        <v>4685457.84</v>
      </c>
      <c r="N77" s="337"/>
      <c r="O77" s="368">
        <v>0</v>
      </c>
      <c r="P77" s="509">
        <f>L77+M77+N77+O77</f>
        <v>4685457.84</v>
      </c>
      <c r="Q77" s="369">
        <f>G77-L77</f>
        <v>0</v>
      </c>
      <c r="R77" s="369">
        <f>H77-M77</f>
        <v>12094542.16</v>
      </c>
      <c r="S77" s="369"/>
      <c r="T77" s="369">
        <f>J77-O77</f>
        <v>0</v>
      </c>
      <c r="U77" s="338">
        <f>Q77+R77+S77+T77</f>
        <v>12094542.16</v>
      </c>
      <c r="V77" s="591">
        <f>U77/K77</f>
        <v>0.7207712848629321</v>
      </c>
      <c r="W77" s="97"/>
    </row>
    <row r="78" spans="1:23" ht="12.75">
      <c r="A78" s="32">
        <v>71</v>
      </c>
      <c r="B78" s="59">
        <v>75</v>
      </c>
      <c r="C78" s="376" t="s">
        <v>612</v>
      </c>
      <c r="D78" s="375"/>
      <c r="E78" s="132"/>
      <c r="F78" s="603"/>
      <c r="G78" s="337">
        <f>5_RecExp!F428</f>
        <v>0</v>
      </c>
      <c r="H78" s="337">
        <f>5_RecExp!G428</f>
        <v>0</v>
      </c>
      <c r="I78" s="337"/>
      <c r="J78" s="337">
        <f>5_RecExp!H428</f>
        <v>0</v>
      </c>
      <c r="K78" s="509">
        <f>G78+H78+I78+J78</f>
        <v>0</v>
      </c>
      <c r="L78" s="337">
        <f>5_RecExp!F434</f>
        <v>0</v>
      </c>
      <c r="M78" s="337">
        <f>5_RecExp!G434</f>
        <v>0</v>
      </c>
      <c r="N78" s="337"/>
      <c r="O78" s="337">
        <f>5_RecExp!H434</f>
        <v>0</v>
      </c>
      <c r="P78" s="509">
        <f>L78+M78+N78+O78</f>
        <v>0</v>
      </c>
      <c r="Q78" s="369">
        <f>G78-L78</f>
        <v>0</v>
      </c>
      <c r="R78" s="369">
        <f>H78-M78</f>
        <v>0</v>
      </c>
      <c r="S78" s="369"/>
      <c r="T78" s="369">
        <f>J78-O78</f>
        <v>0</v>
      </c>
      <c r="U78" s="338">
        <f>Q78+R78+S78+T78</f>
        <v>0</v>
      </c>
      <c r="V78" s="591" t="e">
        <f>U78/K78</f>
        <v>#DIV/0!</v>
      </c>
      <c r="W78" s="97"/>
    </row>
    <row r="79" spans="1:23" ht="12.75">
      <c r="A79" s="32">
        <v>72</v>
      </c>
      <c r="B79" s="59">
        <v>76</v>
      </c>
      <c r="C79" s="59" t="s">
        <v>605</v>
      </c>
      <c r="D79" s="82"/>
      <c r="E79" s="82"/>
      <c r="F79" s="253"/>
      <c r="G79" s="368">
        <v>0</v>
      </c>
      <c r="H79" s="368">
        <v>0</v>
      </c>
      <c r="I79" s="337"/>
      <c r="J79" s="368">
        <v>0</v>
      </c>
      <c r="K79" s="509">
        <f>G79+H79+I79+J79</f>
        <v>0</v>
      </c>
      <c r="L79" s="368">
        <v>0</v>
      </c>
      <c r="M79" s="368">
        <v>0</v>
      </c>
      <c r="N79" s="337"/>
      <c r="O79" s="368">
        <v>0</v>
      </c>
      <c r="P79" s="509">
        <f>L79+M79+N79+O79</f>
        <v>0</v>
      </c>
      <c r="Q79" s="369">
        <f>G79-L79</f>
        <v>0</v>
      </c>
      <c r="R79" s="369">
        <f>H79-M79</f>
        <v>0</v>
      </c>
      <c r="S79" s="369"/>
      <c r="T79" s="369">
        <f>J79-O79</f>
        <v>0</v>
      </c>
      <c r="U79" s="338">
        <f>Q79+R79+S79+T79</f>
        <v>0</v>
      </c>
      <c r="V79" s="591" t="e">
        <f>U79/K79</f>
        <v>#DIV/0!</v>
      </c>
      <c r="W79" s="97"/>
    </row>
    <row r="80" spans="1:23" ht="12.75">
      <c r="A80" s="32">
        <v>73</v>
      </c>
      <c r="B80" s="59">
        <v>77</v>
      </c>
      <c r="C80" s="134" t="s">
        <v>710</v>
      </c>
      <c r="D80" s="98"/>
      <c r="E80" s="98"/>
      <c r="F80" s="227"/>
      <c r="G80" s="339">
        <f>SUM(G81:G83)</f>
        <v>12981278</v>
      </c>
      <c r="H80" s="339">
        <f>SUM(H81:H83)</f>
        <v>25340000</v>
      </c>
      <c r="I80" s="339"/>
      <c r="J80" s="339">
        <f>SUM(J81:J83)</f>
        <v>150000</v>
      </c>
      <c r="K80" s="509">
        <f>G80+H80+I80+J80</f>
        <v>38471278</v>
      </c>
      <c r="L80" s="339">
        <f>SUM(L81:L83)</f>
        <v>6729426.79</v>
      </c>
      <c r="M80" s="339">
        <f>SUM(M81:M83)</f>
        <v>11593392.540000001</v>
      </c>
      <c r="N80" s="339"/>
      <c r="O80" s="339">
        <f>SUM(O81:O83)</f>
        <v>0</v>
      </c>
      <c r="P80" s="509">
        <f>L80+M80+N80+O80</f>
        <v>18322819.330000002</v>
      </c>
      <c r="Q80" s="337">
        <f>G80-L80</f>
        <v>6251851.21</v>
      </c>
      <c r="R80" s="337">
        <f>H80-M80</f>
        <v>13746607.459999999</v>
      </c>
      <c r="S80" s="337"/>
      <c r="T80" s="337">
        <f>J80-O80</f>
        <v>150000</v>
      </c>
      <c r="U80" s="338">
        <f>Q80+R80+S80+T80</f>
        <v>20148458.669999998</v>
      </c>
      <c r="V80" s="591">
        <f>U80/K80</f>
        <v>0.5237273030025152</v>
      </c>
      <c r="W80" s="97"/>
    </row>
    <row r="81" spans="1:23" ht="12.75">
      <c r="A81" s="32">
        <v>74</v>
      </c>
      <c r="B81" s="59">
        <v>78</v>
      </c>
      <c r="C81" s="593" t="s">
        <v>711</v>
      </c>
      <c r="D81" s="132"/>
      <c r="E81" s="132"/>
      <c r="F81" s="253"/>
      <c r="G81" s="337">
        <f>5_RecExp!F442</f>
        <v>6844976</v>
      </c>
      <c r="H81" s="337">
        <f>5_RecExp!G442</f>
        <v>1692000</v>
      </c>
      <c r="I81" s="337"/>
      <c r="J81" s="337">
        <f>5_RecExp!H442</f>
        <v>150000</v>
      </c>
      <c r="K81" s="509">
        <f>G81+H81+I81+J81</f>
        <v>8686976</v>
      </c>
      <c r="L81" s="337">
        <f>5_RecExp!F448</f>
        <v>3253050.51</v>
      </c>
      <c r="M81" s="337">
        <f>5_RecExp!G448</f>
        <v>402812.23</v>
      </c>
      <c r="N81" s="337"/>
      <c r="O81" s="337">
        <f>5_RecExp!H448</f>
        <v>0</v>
      </c>
      <c r="P81" s="509">
        <f>L81+M81+N81+O81</f>
        <v>3655862.7399999998</v>
      </c>
      <c r="Q81" s="369">
        <f>G81-L81</f>
        <v>3591925.49</v>
      </c>
      <c r="R81" s="369">
        <f>H81-M81</f>
        <v>1289187.77</v>
      </c>
      <c r="S81" s="369"/>
      <c r="T81" s="369">
        <f>J81-O81</f>
        <v>150000</v>
      </c>
      <c r="U81" s="338">
        <f>Q81+R81+S81+T81</f>
        <v>5031113.26</v>
      </c>
      <c r="V81" s="591">
        <f>U81/K81</f>
        <v>0.5791558834742953</v>
      </c>
      <c r="W81" s="97"/>
    </row>
    <row r="82" spans="1:23" ht="12.75">
      <c r="A82" s="32">
        <v>75</v>
      </c>
      <c r="B82" s="59">
        <v>79</v>
      </c>
      <c r="C82" s="376" t="s">
        <v>612</v>
      </c>
      <c r="D82" s="375"/>
      <c r="E82" s="132"/>
      <c r="F82" s="603"/>
      <c r="G82" s="337">
        <f>5_RecExp!F470</f>
        <v>0</v>
      </c>
      <c r="H82" s="337">
        <f>5_RecExp!G470</f>
        <v>0</v>
      </c>
      <c r="I82" s="337"/>
      <c r="J82" s="337">
        <f>5_RecExp!H470</f>
        <v>0</v>
      </c>
      <c r="K82" s="509">
        <f>G82+H82+I82+J82</f>
        <v>0</v>
      </c>
      <c r="L82" s="337">
        <f>5_RecExp!F476</f>
        <v>0</v>
      </c>
      <c r="M82" s="337">
        <f>5_RecExp!G476</f>
        <v>0</v>
      </c>
      <c r="N82" s="337"/>
      <c r="O82" s="337">
        <f>5_RecExp!H476</f>
        <v>0</v>
      </c>
      <c r="P82" s="509">
        <f>L82+M82+N82+O82</f>
        <v>0</v>
      </c>
      <c r="Q82" s="369">
        <f>G82-L82</f>
        <v>0</v>
      </c>
      <c r="R82" s="369">
        <f>H82-M82</f>
        <v>0</v>
      </c>
      <c r="S82" s="369"/>
      <c r="T82" s="369">
        <f>J82-O82</f>
        <v>0</v>
      </c>
      <c r="U82" s="338">
        <f>Q82+R82+S82+T82</f>
        <v>0</v>
      </c>
      <c r="V82" s="591" t="e">
        <f>U82/K82</f>
        <v>#DIV/0!</v>
      </c>
      <c r="W82" s="97"/>
    </row>
    <row r="83" spans="1:23" ht="12.75">
      <c r="A83" s="32">
        <v>76</v>
      </c>
      <c r="B83" s="59">
        <v>80</v>
      </c>
      <c r="C83" s="593" t="s">
        <v>618</v>
      </c>
      <c r="D83" s="132"/>
      <c r="E83" s="132"/>
      <c r="F83" s="253"/>
      <c r="G83" s="337">
        <f>5_RecExp!F456</f>
        <v>6136302</v>
      </c>
      <c r="H83" s="337">
        <f>5_RecExp!G456</f>
        <v>23648000</v>
      </c>
      <c r="I83" s="337"/>
      <c r="J83" s="337">
        <f>5_RecExp!H456</f>
        <v>0</v>
      </c>
      <c r="K83" s="509">
        <f>G83+H83+I83+J83</f>
        <v>29784302</v>
      </c>
      <c r="L83" s="337">
        <f>5_RecExp!F462</f>
        <v>3476376.2800000003</v>
      </c>
      <c r="M83" s="337">
        <f>5_RecExp!G462</f>
        <v>11190580.31</v>
      </c>
      <c r="N83" s="337"/>
      <c r="O83" s="337">
        <f>5_RecExp!H462</f>
        <v>0</v>
      </c>
      <c r="P83" s="509">
        <f>L83+M83+N83+O83</f>
        <v>14666956.59</v>
      </c>
      <c r="Q83" s="369">
        <f>G83-L83</f>
        <v>2659925.7199999997</v>
      </c>
      <c r="R83" s="369">
        <f>H83-M83</f>
        <v>12457419.69</v>
      </c>
      <c r="S83" s="369"/>
      <c r="T83" s="369">
        <f>J83-O83</f>
        <v>0</v>
      </c>
      <c r="U83" s="338">
        <f>Q83+R83+S83+T83</f>
        <v>15117345.41</v>
      </c>
      <c r="V83" s="591">
        <f>U83/K83</f>
        <v>0.5075608422853085</v>
      </c>
      <c r="W83" s="97"/>
    </row>
    <row r="84" spans="1:23" ht="12.75">
      <c r="A84" s="32">
        <v>77</v>
      </c>
      <c r="B84" s="59">
        <v>81</v>
      </c>
      <c r="C84" s="134" t="s">
        <v>712</v>
      </c>
      <c r="D84" s="98"/>
      <c r="E84" s="98"/>
      <c r="F84" s="227"/>
      <c r="G84" s="339">
        <f>G85+G86+G87+G88+G89+G90+G91+G92+G93+G94+G95+G96+G97+G98+G99+G116</f>
        <v>133551173</v>
      </c>
      <c r="H84" s="339">
        <f>H85+H86+H87+H88+H89+H90+H91+H92+H93+H94+H95+H96+H97+H98+H99+H116</f>
        <v>419937677</v>
      </c>
      <c r="I84" s="339"/>
      <c r="J84" s="339">
        <f>J85+J86+J87+J88+J89+J90+J91+J92+J93+J94+J95+J96+J97+J98+J99+J116</f>
        <v>65340000</v>
      </c>
      <c r="K84" s="509">
        <f>G84+H84+I84+J84</f>
        <v>618828850</v>
      </c>
      <c r="L84" s="339">
        <f>L85+L86+L87+L88+L89+L90+L91+L92+L93+L94+L95+L96+L97+L98+L99+L116</f>
        <v>65698275.75</v>
      </c>
      <c r="M84" s="339">
        <f>M85+M86+M87+M88+M89+M90+M91+M92+M93+M94+M95+M96+M97+M98+M99+M116</f>
        <v>232195840.37</v>
      </c>
      <c r="N84" s="339"/>
      <c r="O84" s="339">
        <f>O85+O86+O87+O88+O89+O90+O91+O92+O93+O94+O95+O96+O97+O98+O99+O116</f>
        <v>28754645.759999998</v>
      </c>
      <c r="P84" s="509">
        <f>L84+M84+N84+O84</f>
        <v>326648761.88</v>
      </c>
      <c r="Q84" s="337">
        <f>G84-L84</f>
        <v>67852897.25</v>
      </c>
      <c r="R84" s="337">
        <f>H84-M84</f>
        <v>187741836.63</v>
      </c>
      <c r="S84" s="337"/>
      <c r="T84" s="337">
        <f>J84-O84</f>
        <v>36585354.24</v>
      </c>
      <c r="U84" s="338">
        <f>Q84+R84+S84+T84</f>
        <v>292180088.12</v>
      </c>
      <c r="V84" s="591">
        <f>U84/K84</f>
        <v>0.4721500752914154</v>
      </c>
      <c r="W84" s="97"/>
    </row>
    <row r="85" spans="1:23" ht="12.75">
      <c r="A85" s="32">
        <v>78</v>
      </c>
      <c r="B85" s="59">
        <v>82</v>
      </c>
      <c r="C85" s="376" t="s">
        <v>713</v>
      </c>
      <c r="D85" s="375"/>
      <c r="E85" s="375"/>
      <c r="F85" s="592"/>
      <c r="G85" s="337">
        <f>5_RecExp!F484</f>
        <v>48218699</v>
      </c>
      <c r="H85" s="337">
        <f>5_RecExp!G484</f>
        <v>4507000</v>
      </c>
      <c r="I85" s="337"/>
      <c r="J85" s="337">
        <f>5_RecExp!H484</f>
        <v>340000</v>
      </c>
      <c r="K85" s="509">
        <f>G85+H85+I85+J85</f>
        <v>53065699</v>
      </c>
      <c r="L85" s="337">
        <f>5_RecExp!F490</f>
        <v>22875418.53</v>
      </c>
      <c r="M85" s="337">
        <f>5_RecExp!G490</f>
        <v>2026784.61</v>
      </c>
      <c r="N85" s="337"/>
      <c r="O85" s="337">
        <f>5_RecExp!H490</f>
        <v>0</v>
      </c>
      <c r="P85" s="509">
        <f>L85+M85+N85+O85</f>
        <v>24902203.14</v>
      </c>
      <c r="Q85" s="369">
        <f>G85-L85</f>
        <v>25343280.47</v>
      </c>
      <c r="R85" s="369">
        <f>H85-M85</f>
        <v>2480215.3899999997</v>
      </c>
      <c r="S85" s="369"/>
      <c r="T85" s="369">
        <f>J85-O85</f>
        <v>340000</v>
      </c>
      <c r="U85" s="338">
        <f>Q85+R85+S85+T85</f>
        <v>28163495.86</v>
      </c>
      <c r="V85" s="591">
        <f>U85/K85</f>
        <v>0.5307288208904966</v>
      </c>
      <c r="W85" s="97"/>
    </row>
    <row r="86" spans="1:23" ht="12.75">
      <c r="A86" s="32">
        <v>79</v>
      </c>
      <c r="B86" s="59">
        <v>83</v>
      </c>
      <c r="C86" s="376" t="s">
        <v>714</v>
      </c>
      <c r="D86" s="375"/>
      <c r="E86" s="375"/>
      <c r="F86" s="592"/>
      <c r="G86" s="368">
        <v>0</v>
      </c>
      <c r="H86" s="368">
        <v>0</v>
      </c>
      <c r="I86" s="337"/>
      <c r="J86" s="368">
        <v>0</v>
      </c>
      <c r="K86" s="509">
        <f>G86+H86+I86+J86</f>
        <v>0</v>
      </c>
      <c r="L86" s="368">
        <v>0</v>
      </c>
      <c r="M86" s="368">
        <v>0</v>
      </c>
      <c r="N86" s="337"/>
      <c r="O86" s="368">
        <v>0</v>
      </c>
      <c r="P86" s="509">
        <f>L86+M86+N86+O86</f>
        <v>0</v>
      </c>
      <c r="Q86" s="369">
        <f>G86-L86</f>
        <v>0</v>
      </c>
      <c r="R86" s="369">
        <f>H86-M86</f>
        <v>0</v>
      </c>
      <c r="S86" s="369"/>
      <c r="T86" s="369">
        <f>J86-O86</f>
        <v>0</v>
      </c>
      <c r="U86" s="338">
        <f>Q86+R86+S86+T86</f>
        <v>0</v>
      </c>
      <c r="V86" s="591" t="e">
        <f>U86/K86</f>
        <v>#DIV/0!</v>
      </c>
      <c r="W86" s="97"/>
    </row>
    <row r="87" spans="1:23" ht="12.75">
      <c r="A87" s="32">
        <v>80</v>
      </c>
      <c r="B87" s="59">
        <v>84</v>
      </c>
      <c r="C87" s="376" t="s">
        <v>715</v>
      </c>
      <c r="D87" s="375"/>
      <c r="E87" s="375"/>
      <c r="F87" s="592"/>
      <c r="G87" s="368">
        <v>0</v>
      </c>
      <c r="H87" s="368">
        <v>0</v>
      </c>
      <c r="I87" s="337"/>
      <c r="J87" s="368">
        <v>0</v>
      </c>
      <c r="K87" s="509">
        <f>G87+H87+I87+J87</f>
        <v>0</v>
      </c>
      <c r="L87" s="368">
        <v>0</v>
      </c>
      <c r="M87" s="368">
        <v>0</v>
      </c>
      <c r="N87" s="337"/>
      <c r="O87" s="368">
        <v>0</v>
      </c>
      <c r="P87" s="509">
        <f>L87+M87+N87+O87</f>
        <v>0</v>
      </c>
      <c r="Q87" s="369">
        <f>G87-L87</f>
        <v>0</v>
      </c>
      <c r="R87" s="369">
        <f>H87-M87</f>
        <v>0</v>
      </c>
      <c r="S87" s="369"/>
      <c r="T87" s="369">
        <f>J87-O87</f>
        <v>0</v>
      </c>
      <c r="U87" s="338">
        <f>Q87+R87+S87+T87</f>
        <v>0</v>
      </c>
      <c r="V87" s="591" t="e">
        <f>U87/K87</f>
        <v>#DIV/0!</v>
      </c>
      <c r="W87" s="97"/>
    </row>
    <row r="88" spans="1:23" ht="12.75">
      <c r="A88" s="32">
        <v>81</v>
      </c>
      <c r="B88" s="59">
        <v>85</v>
      </c>
      <c r="C88" s="376" t="s">
        <v>716</v>
      </c>
      <c r="D88" s="375"/>
      <c r="E88" s="375"/>
      <c r="F88" s="592"/>
      <c r="G88" s="368">
        <v>0</v>
      </c>
      <c r="H88" s="368">
        <v>0</v>
      </c>
      <c r="I88" s="337"/>
      <c r="J88" s="368">
        <v>0</v>
      </c>
      <c r="K88" s="509">
        <f>G88+H88+I88+J88</f>
        <v>0</v>
      </c>
      <c r="L88" s="368">
        <v>0</v>
      </c>
      <c r="M88" s="368">
        <v>0</v>
      </c>
      <c r="N88" s="337"/>
      <c r="O88" s="368">
        <v>0</v>
      </c>
      <c r="P88" s="509">
        <f>L88+M88+N88+O88</f>
        <v>0</v>
      </c>
      <c r="Q88" s="369">
        <f>G88-L88</f>
        <v>0</v>
      </c>
      <c r="R88" s="369">
        <f>H88-M88</f>
        <v>0</v>
      </c>
      <c r="S88" s="369"/>
      <c r="T88" s="369">
        <f>J88-O88</f>
        <v>0</v>
      </c>
      <c r="U88" s="338">
        <f>Q88+R88+S88+T88</f>
        <v>0</v>
      </c>
      <c r="V88" s="591" t="e">
        <f>U88/K88</f>
        <v>#DIV/0!</v>
      </c>
      <c r="W88" s="97"/>
    </row>
    <row r="89" spans="1:23" ht="12.75">
      <c r="A89" s="32">
        <v>82</v>
      </c>
      <c r="B89" s="59">
        <v>86</v>
      </c>
      <c r="C89" s="376" t="s">
        <v>717</v>
      </c>
      <c r="D89" s="375"/>
      <c r="E89" s="375"/>
      <c r="F89" s="592"/>
      <c r="G89" s="368">
        <v>0</v>
      </c>
      <c r="H89" s="368">
        <v>0</v>
      </c>
      <c r="I89" s="337"/>
      <c r="J89" s="368">
        <v>0</v>
      </c>
      <c r="K89" s="509">
        <f>G89+H89+I89+J89</f>
        <v>0</v>
      </c>
      <c r="L89" s="368">
        <v>0</v>
      </c>
      <c r="M89" s="368">
        <v>0</v>
      </c>
      <c r="N89" s="337"/>
      <c r="O89" s="368">
        <v>0</v>
      </c>
      <c r="P89" s="509">
        <f>L89+M89+N89+O89</f>
        <v>0</v>
      </c>
      <c r="Q89" s="369">
        <f>G89-L89</f>
        <v>0</v>
      </c>
      <c r="R89" s="369">
        <f>H89-M89</f>
        <v>0</v>
      </c>
      <c r="S89" s="369"/>
      <c r="T89" s="369">
        <f>J89-O89</f>
        <v>0</v>
      </c>
      <c r="U89" s="338">
        <f>Q89+R89+S89+T89</f>
        <v>0</v>
      </c>
      <c r="V89" s="591" t="e">
        <f>U89/K89</f>
        <v>#DIV/0!</v>
      </c>
      <c r="W89" s="97"/>
    </row>
    <row r="90" spans="1:23" ht="12.75">
      <c r="A90" s="32">
        <v>83</v>
      </c>
      <c r="B90" s="59">
        <v>87</v>
      </c>
      <c r="C90" s="376" t="s">
        <v>718</v>
      </c>
      <c r="D90" s="375"/>
      <c r="E90" s="375"/>
      <c r="F90" s="592"/>
      <c r="G90" s="368">
        <v>0</v>
      </c>
      <c r="H90" s="368">
        <v>3713591</v>
      </c>
      <c r="I90" s="337"/>
      <c r="J90" s="368">
        <v>0</v>
      </c>
      <c r="K90" s="509">
        <f>G90+H90+I90+J90</f>
        <v>3713591</v>
      </c>
      <c r="L90" s="368">
        <v>0</v>
      </c>
      <c r="M90" s="368">
        <v>300214.68</v>
      </c>
      <c r="N90" s="337"/>
      <c r="O90" s="368">
        <v>0</v>
      </c>
      <c r="P90" s="509">
        <f>L90+M90+N90+O90</f>
        <v>300214.68</v>
      </c>
      <c r="Q90" s="369">
        <f>G90-L90</f>
        <v>0</v>
      </c>
      <c r="R90" s="369">
        <f>H90-M90</f>
        <v>3413376.32</v>
      </c>
      <c r="S90" s="369"/>
      <c r="T90" s="369">
        <f>J90-O90</f>
        <v>0</v>
      </c>
      <c r="U90" s="338">
        <f>Q90+R90+S90+T90</f>
        <v>3413376.32</v>
      </c>
      <c r="V90" s="591">
        <f>U90/K90</f>
        <v>0.9191578501779005</v>
      </c>
      <c r="W90" s="97"/>
    </row>
    <row r="91" spans="1:23" ht="12.75">
      <c r="A91" s="32">
        <v>84</v>
      </c>
      <c r="B91" s="59">
        <v>88</v>
      </c>
      <c r="C91" s="376" t="s">
        <v>625</v>
      </c>
      <c r="D91" s="375"/>
      <c r="E91" s="375"/>
      <c r="F91" s="592"/>
      <c r="G91" s="337">
        <f>5_RecExp!F540</f>
        <v>0</v>
      </c>
      <c r="H91" s="337">
        <f>5_RecExp!G540</f>
        <v>8000000</v>
      </c>
      <c r="I91" s="337"/>
      <c r="J91" s="337">
        <f>5_RecExp!H540</f>
        <v>0</v>
      </c>
      <c r="K91" s="509">
        <f>G91+H91+I91+J91</f>
        <v>8000000</v>
      </c>
      <c r="L91" s="337">
        <f>5_RecExp!F546</f>
        <v>0</v>
      </c>
      <c r="M91" s="337">
        <f>5_RecExp!G546</f>
        <v>2944411.03</v>
      </c>
      <c r="N91" s="337"/>
      <c r="O91" s="337">
        <f>5_RecExp!H546</f>
        <v>0</v>
      </c>
      <c r="P91" s="509">
        <f>L91+M91+N91+O91</f>
        <v>2944411.03</v>
      </c>
      <c r="Q91" s="369">
        <f>G91-L91</f>
        <v>0</v>
      </c>
      <c r="R91" s="369">
        <f>H91-M91</f>
        <v>5055588.970000001</v>
      </c>
      <c r="S91" s="369"/>
      <c r="T91" s="369">
        <f>J91-O91</f>
        <v>0</v>
      </c>
      <c r="U91" s="338">
        <f>Q91+R91+S91+T91</f>
        <v>5055588.970000001</v>
      </c>
      <c r="V91" s="591">
        <f>U91/K91</f>
        <v>0.6319486212500001</v>
      </c>
      <c r="W91" s="97"/>
    </row>
    <row r="92" spans="1:23" ht="12.75">
      <c r="A92" s="32">
        <v>85</v>
      </c>
      <c r="B92" s="59">
        <v>89</v>
      </c>
      <c r="C92" s="376" t="s">
        <v>624</v>
      </c>
      <c r="D92" s="375"/>
      <c r="E92" s="375"/>
      <c r="F92" s="592"/>
      <c r="G92" s="337">
        <f>5_RecExp!F526</f>
        <v>9193465</v>
      </c>
      <c r="H92" s="337">
        <f>5_RecExp!G526</f>
        <v>1695000</v>
      </c>
      <c r="I92" s="337"/>
      <c r="J92" s="337">
        <f>5_RecExp!H526</f>
        <v>0</v>
      </c>
      <c r="K92" s="509">
        <f>G92+H92+I92+J92</f>
        <v>10888465</v>
      </c>
      <c r="L92" s="337">
        <f>5_RecExp!F532</f>
        <v>4701005.300000001</v>
      </c>
      <c r="M92" s="337">
        <f>5_RecExp!G532</f>
        <v>522109.99</v>
      </c>
      <c r="N92" s="337"/>
      <c r="O92" s="337">
        <f>5_RecExp!H532</f>
        <v>0</v>
      </c>
      <c r="P92" s="509">
        <f>L92+M92+N92+O92</f>
        <v>5223115.290000001</v>
      </c>
      <c r="Q92" s="369">
        <f>G92-L92</f>
        <v>4492459.699999999</v>
      </c>
      <c r="R92" s="369">
        <f>H92-M92</f>
        <v>1172890.01</v>
      </c>
      <c r="S92" s="369"/>
      <c r="T92" s="369">
        <f>J92-O92</f>
        <v>0</v>
      </c>
      <c r="U92" s="338">
        <f>Q92+R92+S92+T92</f>
        <v>5665349.709999999</v>
      </c>
      <c r="V92" s="591">
        <f>U92/K92</f>
        <v>0.5203074730919371</v>
      </c>
      <c r="W92" s="97"/>
    </row>
    <row r="93" spans="1:23" ht="12.75">
      <c r="A93" s="32">
        <v>86</v>
      </c>
      <c r="B93" s="59">
        <v>90</v>
      </c>
      <c r="C93" s="376" t="s">
        <v>719</v>
      </c>
      <c r="D93" s="375"/>
      <c r="E93" s="375"/>
      <c r="F93" s="592"/>
      <c r="G93" s="337">
        <f>5_RecExp!F498</f>
        <v>7655486</v>
      </c>
      <c r="H93" s="337">
        <f>5_RecExp!G498</f>
        <v>1850000</v>
      </c>
      <c r="I93" s="337"/>
      <c r="J93" s="337">
        <f>5_RecExp!H498</f>
        <v>0</v>
      </c>
      <c r="K93" s="509">
        <f>G93+H93+I93+J93</f>
        <v>9505486</v>
      </c>
      <c r="L93" s="337">
        <f>5_RecExp!F504</f>
        <v>3830515.13</v>
      </c>
      <c r="M93" s="337">
        <f>5_RecExp!G504</f>
        <v>667517.72</v>
      </c>
      <c r="N93" s="337"/>
      <c r="O93" s="337">
        <f>5_RecExp!H504</f>
        <v>0</v>
      </c>
      <c r="P93" s="509">
        <f>L93+M93+N93+O93</f>
        <v>4498032.85</v>
      </c>
      <c r="Q93" s="369">
        <f>G93-L93</f>
        <v>3824970.87</v>
      </c>
      <c r="R93" s="369">
        <f>H93-M93</f>
        <v>1182482.28</v>
      </c>
      <c r="S93" s="369"/>
      <c r="T93" s="369">
        <f>J93-O93</f>
        <v>0</v>
      </c>
      <c r="U93" s="338">
        <f>Q93+R93+S93+T93</f>
        <v>5007453.15</v>
      </c>
      <c r="V93" s="591">
        <f>U93/K93</f>
        <v>0.5267961206823092</v>
      </c>
      <c r="W93" s="97"/>
    </row>
    <row r="94" spans="1:23" ht="12.75">
      <c r="A94" s="32">
        <v>87</v>
      </c>
      <c r="B94" s="59">
        <v>91</v>
      </c>
      <c r="C94" s="376" t="s">
        <v>623</v>
      </c>
      <c r="D94" s="375"/>
      <c r="E94" s="375"/>
      <c r="F94" s="592"/>
      <c r="G94" s="337">
        <f>5_RecExp!F512</f>
        <v>0</v>
      </c>
      <c r="H94" s="337">
        <f>5_RecExp!G512</f>
        <v>0</v>
      </c>
      <c r="I94" s="337"/>
      <c r="J94" s="337">
        <f>5_RecExp!H512</f>
        <v>0</v>
      </c>
      <c r="K94" s="509">
        <f>G94+H94+I94+J94</f>
        <v>0</v>
      </c>
      <c r="L94" s="337">
        <f>5_RecExp!F518</f>
        <v>0</v>
      </c>
      <c r="M94" s="337">
        <f>5_RecExp!G518</f>
        <v>0</v>
      </c>
      <c r="N94" s="337"/>
      <c r="O94" s="337">
        <f>5_RecExp!H518</f>
        <v>0</v>
      </c>
      <c r="P94" s="509">
        <f>L94+M94+N94+O94</f>
        <v>0</v>
      </c>
      <c r="Q94" s="369">
        <f>G94-L94</f>
        <v>0</v>
      </c>
      <c r="R94" s="369">
        <f>H94-M94</f>
        <v>0</v>
      </c>
      <c r="S94" s="369"/>
      <c r="T94" s="369">
        <f>J94-O94</f>
        <v>0</v>
      </c>
      <c r="U94" s="338">
        <f>Q94+R94+S94+T94</f>
        <v>0</v>
      </c>
      <c r="V94" s="591" t="e">
        <f>U94/K94</f>
        <v>#DIV/0!</v>
      </c>
      <c r="W94" s="97"/>
    </row>
    <row r="95" spans="1:23" ht="12.75">
      <c r="A95" s="32">
        <v>88</v>
      </c>
      <c r="B95" s="59">
        <v>92</v>
      </c>
      <c r="C95" s="376" t="s">
        <v>626</v>
      </c>
      <c r="D95" s="375"/>
      <c r="E95" s="604"/>
      <c r="F95" s="592"/>
      <c r="G95" s="337">
        <f>5_RecExp!F554</f>
        <v>68483523</v>
      </c>
      <c r="H95" s="337">
        <f>5_RecExp!G554</f>
        <v>30485000</v>
      </c>
      <c r="I95" s="337"/>
      <c r="J95" s="337">
        <f>5_RecExp!H554</f>
        <v>0</v>
      </c>
      <c r="K95" s="509">
        <f>G95+H95+I95+J95</f>
        <v>98968523</v>
      </c>
      <c r="L95" s="337">
        <f>5_RecExp!F560</f>
        <v>34291336.79</v>
      </c>
      <c r="M95" s="337">
        <f>5_RecExp!G560</f>
        <v>8867311.83</v>
      </c>
      <c r="N95" s="337"/>
      <c r="O95" s="337">
        <f>5_RecExp!H560</f>
        <v>0</v>
      </c>
      <c r="P95" s="509">
        <f>L95+M95+N95+O95</f>
        <v>43158648.62</v>
      </c>
      <c r="Q95" s="369">
        <f>G95-L95</f>
        <v>34192186.21</v>
      </c>
      <c r="R95" s="369">
        <f>H95-M95</f>
        <v>21617688.17</v>
      </c>
      <c r="S95" s="369"/>
      <c r="T95" s="369">
        <f>J95-O95</f>
        <v>0</v>
      </c>
      <c r="U95" s="338">
        <f>Q95+R95+S95+T95</f>
        <v>55809874.38</v>
      </c>
      <c r="V95" s="591">
        <f>U95/K95</f>
        <v>0.5639154014655751</v>
      </c>
      <c r="W95" s="97"/>
    </row>
    <row r="96" spans="1:23" ht="12.75">
      <c r="A96" s="32">
        <v>89</v>
      </c>
      <c r="B96" s="59">
        <v>93</v>
      </c>
      <c r="C96" s="376" t="s">
        <v>720</v>
      </c>
      <c r="D96" s="375"/>
      <c r="E96" s="604"/>
      <c r="F96" s="592"/>
      <c r="G96" s="368">
        <v>0</v>
      </c>
      <c r="H96" s="368">
        <v>0</v>
      </c>
      <c r="I96" s="337"/>
      <c r="J96" s="368">
        <v>0</v>
      </c>
      <c r="K96" s="509">
        <f>G96+H96+I96+J96</f>
        <v>0</v>
      </c>
      <c r="L96" s="368">
        <v>0</v>
      </c>
      <c r="M96" s="368">
        <v>0</v>
      </c>
      <c r="N96" s="337"/>
      <c r="O96" s="368">
        <v>0</v>
      </c>
      <c r="P96" s="509">
        <f>L96+M96+N96+O96</f>
        <v>0</v>
      </c>
      <c r="Q96" s="369">
        <f>G96-L96</f>
        <v>0</v>
      </c>
      <c r="R96" s="369">
        <f>H96-M96</f>
        <v>0</v>
      </c>
      <c r="S96" s="369"/>
      <c r="T96" s="369">
        <f>J96-O96</f>
        <v>0</v>
      </c>
      <c r="U96" s="338">
        <f>Q96+R96+S96+T96</f>
        <v>0</v>
      </c>
      <c r="V96" s="591" t="e">
        <f>U96/K96</f>
        <v>#DIV/0!</v>
      </c>
      <c r="W96" s="97"/>
    </row>
    <row r="97" spans="1:23" ht="12.75">
      <c r="A97" s="32">
        <v>90</v>
      </c>
      <c r="B97" s="59">
        <v>94</v>
      </c>
      <c r="C97" s="376" t="s">
        <v>721</v>
      </c>
      <c r="D97" s="375"/>
      <c r="E97" s="375"/>
      <c r="F97" s="592"/>
      <c r="G97" s="337">
        <f>5_RecExp!F568</f>
        <v>0</v>
      </c>
      <c r="H97" s="337">
        <f>5_RecExp!G568</f>
        <v>0</v>
      </c>
      <c r="I97" s="337"/>
      <c r="J97" s="337">
        <f>5_RecExp!H568</f>
        <v>0</v>
      </c>
      <c r="K97" s="509">
        <f>G97+H97+I97+J97</f>
        <v>0</v>
      </c>
      <c r="L97" s="337">
        <f>5_RecExp!F574</f>
        <v>0</v>
      </c>
      <c r="M97" s="337">
        <f>5_RecExp!G574</f>
        <v>0</v>
      </c>
      <c r="N97" s="337"/>
      <c r="O97" s="337">
        <f>5_RecExp!H574</f>
        <v>0</v>
      </c>
      <c r="P97" s="509">
        <f>L97+M97+N97+O97</f>
        <v>0</v>
      </c>
      <c r="Q97" s="369">
        <f>G97-L97</f>
        <v>0</v>
      </c>
      <c r="R97" s="369">
        <f>H97-M97</f>
        <v>0</v>
      </c>
      <c r="S97" s="369"/>
      <c r="T97" s="369">
        <f>J97-O97</f>
        <v>0</v>
      </c>
      <c r="U97" s="338">
        <f>Q97+R97+S97+T97</f>
        <v>0</v>
      </c>
      <c r="V97" s="591" t="e">
        <f>U97/K97</f>
        <v>#DIV/0!</v>
      </c>
      <c r="W97" s="97"/>
    </row>
    <row r="98" spans="2:23" ht="12.75">
      <c r="B98" s="59"/>
      <c r="C98" s="376" t="s">
        <v>605</v>
      </c>
      <c r="D98" s="375"/>
      <c r="E98" s="375"/>
      <c r="F98" s="592"/>
      <c r="G98" s="337">
        <f>5_RecExp!F582</f>
        <v>0</v>
      </c>
      <c r="H98" s="337">
        <f>5_RecExp!G582</f>
        <v>349416409</v>
      </c>
      <c r="I98" s="337"/>
      <c r="J98" s="337">
        <f>5_RecExp!H582</f>
        <v>65000000</v>
      </c>
      <c r="K98" s="509">
        <f>G98+H98+I98+J98</f>
        <v>414416409</v>
      </c>
      <c r="L98" s="337">
        <f>5_RecExp!F588</f>
        <v>0</v>
      </c>
      <c r="M98" s="337">
        <f>5_RecExp!G588</f>
        <v>216867490.51</v>
      </c>
      <c r="N98" s="337"/>
      <c r="O98" s="337">
        <f>5_RecExp!H588</f>
        <v>28754645.759999998</v>
      </c>
      <c r="P98" s="509">
        <f>L98+M98+N98+O98</f>
        <v>245622136.26999998</v>
      </c>
      <c r="Q98" s="369">
        <f>G98-L98</f>
        <v>0</v>
      </c>
      <c r="R98" s="369">
        <f>H98-M98</f>
        <v>132548918.49000001</v>
      </c>
      <c r="S98" s="369"/>
      <c r="T98" s="369">
        <f>J98-O98</f>
        <v>36245354.24</v>
      </c>
      <c r="U98" s="338">
        <f>Q98+R98+S98+T98</f>
        <v>168794272.73000002</v>
      </c>
      <c r="V98" s="591">
        <f>U98/K98</f>
        <v>0.40730595860647983</v>
      </c>
      <c r="W98" s="97"/>
    </row>
    <row r="99" spans="1:23" ht="12.75">
      <c r="A99" s="32">
        <v>91</v>
      </c>
      <c r="B99" s="59">
        <v>95</v>
      </c>
      <c r="C99" s="376" t="s">
        <v>722</v>
      </c>
      <c r="D99" s="375"/>
      <c r="E99" s="579"/>
      <c r="F99" s="592"/>
      <c r="G99" s="509">
        <f>SUM(G100:G115)</f>
        <v>0</v>
      </c>
      <c r="H99" s="509">
        <f>SUM(H100:H115)</f>
        <v>20270677</v>
      </c>
      <c r="I99" s="337"/>
      <c r="J99" s="509">
        <f>SUM(J100:J115)</f>
        <v>0</v>
      </c>
      <c r="K99" s="509">
        <f>G99+H99+I99+J99</f>
        <v>20270677</v>
      </c>
      <c r="L99" s="509">
        <f>SUM(L100:L115)</f>
        <v>0</v>
      </c>
      <c r="M99" s="509">
        <f>SUM(M100:M115)</f>
        <v>0</v>
      </c>
      <c r="N99" s="509"/>
      <c r="O99" s="509">
        <f>SUM(O100:O115)</f>
        <v>0</v>
      </c>
      <c r="P99" s="509">
        <f>L99+M99+N99+O99</f>
        <v>0</v>
      </c>
      <c r="Q99" s="509">
        <f>SUM(Q100:Q115)</f>
        <v>0</v>
      </c>
      <c r="R99" s="509">
        <f>SUM(R100:R115)</f>
        <v>20270677</v>
      </c>
      <c r="S99" s="509"/>
      <c r="T99" s="509">
        <f>SUM(T100:T115)</f>
        <v>0</v>
      </c>
      <c r="U99" s="338">
        <f>Q99+R99+S99+T99</f>
        <v>20270677</v>
      </c>
      <c r="V99" s="591">
        <f>U99/K99</f>
        <v>1</v>
      </c>
      <c r="W99" s="97"/>
    </row>
    <row r="100" spans="1:23" ht="12.75">
      <c r="A100" s="32">
        <v>92</v>
      </c>
      <c r="B100" s="59">
        <v>96</v>
      </c>
      <c r="C100" s="163"/>
      <c r="D100" s="605" t="s">
        <v>723</v>
      </c>
      <c r="E100" s="606"/>
      <c r="F100" s="253"/>
      <c r="G100" s="368">
        <v>0</v>
      </c>
      <c r="H100" s="368">
        <v>0</v>
      </c>
      <c r="I100" s="337"/>
      <c r="J100" s="368">
        <v>0</v>
      </c>
      <c r="K100" s="509">
        <f>G100+H100+I100+J100</f>
        <v>0</v>
      </c>
      <c r="L100" s="368">
        <v>0</v>
      </c>
      <c r="M100" s="368">
        <v>0</v>
      </c>
      <c r="N100" s="337"/>
      <c r="O100" s="368">
        <v>0</v>
      </c>
      <c r="P100" s="509">
        <f>L100+M100+N100+O100</f>
        <v>0</v>
      </c>
      <c r="Q100" s="369">
        <f>G100-L100</f>
        <v>0</v>
      </c>
      <c r="R100" s="369">
        <f>H100-M100</f>
        <v>0</v>
      </c>
      <c r="S100" s="369"/>
      <c r="T100" s="369">
        <f>J100-O100</f>
        <v>0</v>
      </c>
      <c r="U100" s="338">
        <f>Q100+R100+S100+T100</f>
        <v>0</v>
      </c>
      <c r="V100" s="591" t="e">
        <f>U100/K100</f>
        <v>#DIV/0!</v>
      </c>
      <c r="W100" s="97"/>
    </row>
    <row r="101" spans="1:23" ht="12.75">
      <c r="A101" s="32">
        <v>93</v>
      </c>
      <c r="B101" s="59">
        <v>97</v>
      </c>
      <c r="C101" s="163"/>
      <c r="D101" s="605" t="s">
        <v>724</v>
      </c>
      <c r="E101" s="606"/>
      <c r="F101" s="253"/>
      <c r="G101" s="368">
        <v>0</v>
      </c>
      <c r="H101" s="368">
        <v>0</v>
      </c>
      <c r="I101" s="337"/>
      <c r="J101" s="368">
        <v>0</v>
      </c>
      <c r="K101" s="509">
        <f>G101+H101+I101+J101</f>
        <v>0</v>
      </c>
      <c r="L101" s="368">
        <v>0</v>
      </c>
      <c r="M101" s="368">
        <v>0</v>
      </c>
      <c r="N101" s="337"/>
      <c r="O101" s="368">
        <v>0</v>
      </c>
      <c r="P101" s="509">
        <f>L101+M101+N101+O101</f>
        <v>0</v>
      </c>
      <c r="Q101" s="369">
        <f>G101-L101</f>
        <v>0</v>
      </c>
      <c r="R101" s="369">
        <f>H101-M101</f>
        <v>0</v>
      </c>
      <c r="S101" s="369"/>
      <c r="T101" s="369">
        <f>J101-O101</f>
        <v>0</v>
      </c>
      <c r="U101" s="338">
        <f>Q101+R101+S101+T101</f>
        <v>0</v>
      </c>
      <c r="V101" s="591" t="e">
        <f>U101/K101</f>
        <v>#DIV/0!</v>
      </c>
      <c r="W101" s="97"/>
    </row>
    <row r="102" spans="1:23" ht="12.75">
      <c r="A102" s="32">
        <v>94</v>
      </c>
      <c r="B102" s="59">
        <v>98</v>
      </c>
      <c r="C102" s="163"/>
      <c r="D102" s="605" t="s">
        <v>725</v>
      </c>
      <c r="E102" s="606"/>
      <c r="F102" s="253"/>
      <c r="G102" s="368">
        <v>0</v>
      </c>
      <c r="H102" s="368">
        <v>0</v>
      </c>
      <c r="I102" s="337"/>
      <c r="J102" s="368">
        <v>0</v>
      </c>
      <c r="K102" s="509">
        <f>G102+H102+I102+J102</f>
        <v>0</v>
      </c>
      <c r="L102" s="368">
        <v>0</v>
      </c>
      <c r="M102" s="368">
        <v>0</v>
      </c>
      <c r="N102" s="337"/>
      <c r="O102" s="368">
        <v>0</v>
      </c>
      <c r="P102" s="509">
        <f>L102+M102+N102+O102</f>
        <v>0</v>
      </c>
      <c r="Q102" s="369">
        <f>G102-L102</f>
        <v>0</v>
      </c>
      <c r="R102" s="369">
        <f>H102-M102</f>
        <v>0</v>
      </c>
      <c r="S102" s="369"/>
      <c r="T102" s="369">
        <f>J102-O102</f>
        <v>0</v>
      </c>
      <c r="U102" s="338">
        <f>Q102+R102+S102+T102</f>
        <v>0</v>
      </c>
      <c r="V102" s="591" t="e">
        <f>U102/K102</f>
        <v>#DIV/0!</v>
      </c>
      <c r="W102" s="97"/>
    </row>
    <row r="103" spans="1:23" ht="12.75">
      <c r="A103" s="32">
        <v>95</v>
      </c>
      <c r="B103" s="59">
        <v>99</v>
      </c>
      <c r="C103" s="163"/>
      <c r="D103" s="605" t="s">
        <v>726</v>
      </c>
      <c r="E103" s="606"/>
      <c r="F103" s="253"/>
      <c r="G103" s="337">
        <f>5_RecExp!F638</f>
        <v>0</v>
      </c>
      <c r="H103" s="337">
        <f>5_RecExp!G638</f>
        <v>0</v>
      </c>
      <c r="I103" s="337"/>
      <c r="J103" s="337">
        <f>5_RecExp!H638</f>
        <v>0</v>
      </c>
      <c r="K103" s="509">
        <f>G103+H103+I103+J103</f>
        <v>0</v>
      </c>
      <c r="L103" s="337">
        <f>5_RecExp!F644</f>
        <v>0</v>
      </c>
      <c r="M103" s="337">
        <f>5_RecExp!G644</f>
        <v>0</v>
      </c>
      <c r="N103" s="337"/>
      <c r="O103" s="337">
        <f>5_RecExp!H644</f>
        <v>0</v>
      </c>
      <c r="P103" s="509">
        <f>L103+M103+N103+O103</f>
        <v>0</v>
      </c>
      <c r="Q103" s="369">
        <f>G103-L103</f>
        <v>0</v>
      </c>
      <c r="R103" s="369">
        <f>H103-M103</f>
        <v>0</v>
      </c>
      <c r="S103" s="369"/>
      <c r="T103" s="369">
        <f>J103-O103</f>
        <v>0</v>
      </c>
      <c r="U103" s="338">
        <f>Q103+R103+S103+T103</f>
        <v>0</v>
      </c>
      <c r="V103" s="591" t="e">
        <f>U103/K103</f>
        <v>#DIV/0!</v>
      </c>
      <c r="W103" s="97"/>
    </row>
    <row r="104" spans="1:23" ht="12.75">
      <c r="A104" s="32">
        <v>96</v>
      </c>
      <c r="B104" s="59">
        <v>100</v>
      </c>
      <c r="C104" s="163"/>
      <c r="D104" s="605" t="s">
        <v>727</v>
      </c>
      <c r="E104" s="606"/>
      <c r="F104" s="253"/>
      <c r="G104" s="337">
        <f>5_RecExp!F596</f>
        <v>0</v>
      </c>
      <c r="H104" s="337">
        <f>5_RecExp!G596</f>
        <v>0</v>
      </c>
      <c r="I104" s="337"/>
      <c r="J104" s="337">
        <f>5_RecExp!H596</f>
        <v>0</v>
      </c>
      <c r="K104" s="509">
        <f>G104+H104+I104+J104</f>
        <v>0</v>
      </c>
      <c r="L104" s="337">
        <f>5_RecExp!F602</f>
        <v>0</v>
      </c>
      <c r="M104" s="337">
        <f>5_RecExp!G602</f>
        <v>0</v>
      </c>
      <c r="N104" s="337"/>
      <c r="O104" s="337">
        <f>5_RecExp!H602</f>
        <v>0</v>
      </c>
      <c r="P104" s="509">
        <f>L104+M104+N104+O104</f>
        <v>0</v>
      </c>
      <c r="Q104" s="369">
        <f>G104-L104</f>
        <v>0</v>
      </c>
      <c r="R104" s="369">
        <f>H104-M104</f>
        <v>0</v>
      </c>
      <c r="S104" s="369"/>
      <c r="T104" s="369">
        <f>J104-O104</f>
        <v>0</v>
      </c>
      <c r="U104" s="338">
        <f>Q104+R104+S104+T104</f>
        <v>0</v>
      </c>
      <c r="V104" s="591" t="e">
        <f>U104/K104</f>
        <v>#DIV/0!</v>
      </c>
      <c r="W104" s="97"/>
    </row>
    <row r="105" spans="1:23" ht="12.75">
      <c r="A105" s="32">
        <v>97</v>
      </c>
      <c r="B105" s="59">
        <v>101</v>
      </c>
      <c r="C105" s="163"/>
      <c r="D105" s="605" t="s">
        <v>728</v>
      </c>
      <c r="E105" s="606"/>
      <c r="F105" s="253"/>
      <c r="G105" s="337">
        <f>5_RecExp!F610</f>
        <v>0</v>
      </c>
      <c r="H105" s="337">
        <f>5_RecExp!G610</f>
        <v>0</v>
      </c>
      <c r="I105" s="337"/>
      <c r="J105" s="337">
        <f>5_RecExp!H610</f>
        <v>0</v>
      </c>
      <c r="K105" s="509">
        <f>G105+H105+I105+J105</f>
        <v>0</v>
      </c>
      <c r="L105" s="337">
        <f>5_RecExp!F616</f>
        <v>0</v>
      </c>
      <c r="M105" s="337">
        <f>5_RecExp!G616</f>
        <v>0</v>
      </c>
      <c r="N105" s="337"/>
      <c r="O105" s="337">
        <f>5_RecExp!H616</f>
        <v>0</v>
      </c>
      <c r="P105" s="509">
        <f>L105+M105+N105+O105</f>
        <v>0</v>
      </c>
      <c r="Q105" s="369">
        <f>G105-L105</f>
        <v>0</v>
      </c>
      <c r="R105" s="369">
        <f>H105-M105</f>
        <v>0</v>
      </c>
      <c r="S105" s="369"/>
      <c r="T105" s="369">
        <f>J105-O105</f>
        <v>0</v>
      </c>
      <c r="U105" s="338">
        <f>Q105+R105+S105+T105</f>
        <v>0</v>
      </c>
      <c r="V105" s="591" t="e">
        <f>U105/K105</f>
        <v>#DIV/0!</v>
      </c>
      <c r="W105" s="97"/>
    </row>
    <row r="106" spans="1:23" ht="12.75">
      <c r="A106" s="32">
        <v>98</v>
      </c>
      <c r="B106" s="59">
        <v>102</v>
      </c>
      <c r="C106" s="163"/>
      <c r="D106" s="605" t="s">
        <v>729</v>
      </c>
      <c r="E106" s="606"/>
      <c r="F106" s="253"/>
      <c r="G106" s="337">
        <f>5_RecExp!F652</f>
        <v>0</v>
      </c>
      <c r="H106" s="337">
        <f>5_RecExp!G652</f>
        <v>0</v>
      </c>
      <c r="I106" s="337"/>
      <c r="J106" s="337">
        <f>5_RecExp!H652</f>
        <v>0</v>
      </c>
      <c r="K106" s="509">
        <f>G106+H106+I106+J106</f>
        <v>0</v>
      </c>
      <c r="L106" s="337">
        <f>5_RecExp!F658</f>
        <v>0</v>
      </c>
      <c r="M106" s="337">
        <f>5_RecExp!G658</f>
        <v>0</v>
      </c>
      <c r="N106" s="337"/>
      <c r="O106" s="337">
        <f>5_RecExp!H658</f>
        <v>0</v>
      </c>
      <c r="P106" s="509">
        <f>L106+M106+N106+O106</f>
        <v>0</v>
      </c>
      <c r="Q106" s="369">
        <f>G106-L106</f>
        <v>0</v>
      </c>
      <c r="R106" s="369">
        <f>H106-M106</f>
        <v>0</v>
      </c>
      <c r="S106" s="369"/>
      <c r="T106" s="369">
        <f>J106-O106</f>
        <v>0</v>
      </c>
      <c r="U106" s="338">
        <f>Q106+R106+S106+T106</f>
        <v>0</v>
      </c>
      <c r="V106" s="591" t="e">
        <f>U106/K106</f>
        <v>#DIV/0!</v>
      </c>
      <c r="W106" s="97"/>
    </row>
    <row r="107" spans="1:23" ht="12.75">
      <c r="A107" s="32">
        <v>99</v>
      </c>
      <c r="B107" s="59">
        <v>103</v>
      </c>
      <c r="C107" s="163"/>
      <c r="D107" s="605" t="s">
        <v>730</v>
      </c>
      <c r="E107" s="606"/>
      <c r="F107" s="253"/>
      <c r="G107" s="368">
        <v>0</v>
      </c>
      <c r="H107" s="368">
        <v>0</v>
      </c>
      <c r="I107" s="337"/>
      <c r="J107" s="368">
        <v>0</v>
      </c>
      <c r="K107" s="509">
        <f>G107+H107+I107+J107</f>
        <v>0</v>
      </c>
      <c r="L107" s="368">
        <v>0</v>
      </c>
      <c r="M107" s="368">
        <v>0</v>
      </c>
      <c r="N107" s="337"/>
      <c r="O107" s="368">
        <v>0</v>
      </c>
      <c r="P107" s="509">
        <f>L107+M107+N107+O107</f>
        <v>0</v>
      </c>
      <c r="Q107" s="369">
        <f>G107-L107</f>
        <v>0</v>
      </c>
      <c r="R107" s="369">
        <f>H107-M107</f>
        <v>0</v>
      </c>
      <c r="S107" s="369"/>
      <c r="T107" s="369">
        <f>J107-O107</f>
        <v>0</v>
      </c>
      <c r="U107" s="338">
        <f>Q107+R107+S107+T107</f>
        <v>0</v>
      </c>
      <c r="V107" s="591" t="e">
        <f>U107/K107</f>
        <v>#DIV/0!</v>
      </c>
      <c r="W107" s="97"/>
    </row>
    <row r="108" spans="1:23" ht="12.75">
      <c r="A108" s="32">
        <v>100</v>
      </c>
      <c r="B108" s="59">
        <v>104</v>
      </c>
      <c r="C108" s="163"/>
      <c r="D108" s="605" t="s">
        <v>731</v>
      </c>
      <c r="E108" s="606"/>
      <c r="F108" s="253"/>
      <c r="G108" s="337">
        <f>5_RecExp!F624</f>
        <v>0</v>
      </c>
      <c r="H108" s="337">
        <f>5_RecExp!G624</f>
        <v>0</v>
      </c>
      <c r="I108" s="337"/>
      <c r="J108" s="337">
        <f>5_RecExp!H624</f>
        <v>0</v>
      </c>
      <c r="K108" s="509">
        <f>G108+H108+I108+J108</f>
        <v>0</v>
      </c>
      <c r="L108" s="337">
        <f>5_RecExp!F630</f>
        <v>0</v>
      </c>
      <c r="M108" s="337">
        <f>5_RecExp!G630</f>
        <v>0</v>
      </c>
      <c r="N108" s="337"/>
      <c r="O108" s="337">
        <f>5_RecExp!H630</f>
        <v>0</v>
      </c>
      <c r="P108" s="509">
        <f>L108+M108+N108+O108</f>
        <v>0</v>
      </c>
      <c r="Q108" s="369">
        <f>G108-L108</f>
        <v>0</v>
      </c>
      <c r="R108" s="369">
        <f>H108-M108</f>
        <v>0</v>
      </c>
      <c r="S108" s="369"/>
      <c r="T108" s="369">
        <f>J108-O108</f>
        <v>0</v>
      </c>
      <c r="U108" s="338">
        <f>Q108+R108+S108+T108</f>
        <v>0</v>
      </c>
      <c r="V108" s="591" t="e">
        <f>U108/K108</f>
        <v>#DIV/0!</v>
      </c>
      <c r="W108" s="97"/>
    </row>
    <row r="109" spans="1:23" ht="12.75">
      <c r="A109" s="32">
        <v>101</v>
      </c>
      <c r="B109" s="59">
        <v>105</v>
      </c>
      <c r="C109" s="163"/>
      <c r="D109" s="605" t="s">
        <v>732</v>
      </c>
      <c r="E109" s="606"/>
      <c r="F109" s="592"/>
      <c r="G109" s="368">
        <v>0</v>
      </c>
      <c r="H109" s="368">
        <v>0</v>
      </c>
      <c r="I109" s="337"/>
      <c r="J109" s="368">
        <v>0</v>
      </c>
      <c r="K109" s="509">
        <f>G109+H109+I109+J109</f>
        <v>0</v>
      </c>
      <c r="L109" s="368">
        <v>0</v>
      </c>
      <c r="M109" s="368">
        <v>0</v>
      </c>
      <c r="N109" s="337"/>
      <c r="O109" s="368">
        <v>0</v>
      </c>
      <c r="P109" s="509">
        <f>L109+M109+N109+O109</f>
        <v>0</v>
      </c>
      <c r="Q109" s="369">
        <f>G109-L109</f>
        <v>0</v>
      </c>
      <c r="R109" s="369">
        <f>H109-M109</f>
        <v>0</v>
      </c>
      <c r="S109" s="369"/>
      <c r="T109" s="369">
        <f>J109-O109</f>
        <v>0</v>
      </c>
      <c r="U109" s="338">
        <f>Q109+R109+S109+T109</f>
        <v>0</v>
      </c>
      <c r="V109" s="591" t="e">
        <f>U109/K109</f>
        <v>#DIV/0!</v>
      </c>
      <c r="W109" s="97"/>
    </row>
    <row r="110" spans="1:23" ht="12.75">
      <c r="A110" s="32">
        <v>102</v>
      </c>
      <c r="B110" s="59">
        <v>106</v>
      </c>
      <c r="C110" s="163"/>
      <c r="D110" s="605" t="s">
        <v>733</v>
      </c>
      <c r="E110" s="606"/>
      <c r="F110" s="592"/>
      <c r="G110" s="368">
        <v>0</v>
      </c>
      <c r="H110" s="368">
        <v>20270677</v>
      </c>
      <c r="I110" s="337"/>
      <c r="J110" s="368">
        <v>0</v>
      </c>
      <c r="K110" s="509">
        <f>G110+H110+I110+J110</f>
        <v>20270677</v>
      </c>
      <c r="L110" s="368">
        <v>0</v>
      </c>
      <c r="M110" s="368">
        <v>0</v>
      </c>
      <c r="N110" s="337"/>
      <c r="O110" s="368">
        <v>0</v>
      </c>
      <c r="P110" s="509">
        <f>L110+M110+N110+O110</f>
        <v>0</v>
      </c>
      <c r="Q110" s="369">
        <f>G110-L110</f>
        <v>0</v>
      </c>
      <c r="R110" s="369">
        <f>H110-M110</f>
        <v>20270677</v>
      </c>
      <c r="S110" s="369"/>
      <c r="T110" s="369">
        <f>J110-O110</f>
        <v>0</v>
      </c>
      <c r="U110" s="338">
        <f>Q110+R110+S110+T110</f>
        <v>20270677</v>
      </c>
      <c r="V110" s="591">
        <f>U110/K110</f>
        <v>1</v>
      </c>
      <c r="W110" s="97"/>
    </row>
    <row r="111" spans="1:23" ht="12.75">
      <c r="A111" s="32">
        <v>103</v>
      </c>
      <c r="B111" s="59">
        <v>107</v>
      </c>
      <c r="C111" s="163"/>
      <c r="D111" s="605" t="s">
        <v>734</v>
      </c>
      <c r="E111" s="606"/>
      <c r="F111" s="592"/>
      <c r="G111" s="368">
        <v>0</v>
      </c>
      <c r="H111" s="368">
        <v>0</v>
      </c>
      <c r="I111" s="337"/>
      <c r="J111" s="368">
        <v>0</v>
      </c>
      <c r="K111" s="509">
        <f>G111+H111+I111+J111</f>
        <v>0</v>
      </c>
      <c r="L111" s="368">
        <v>0</v>
      </c>
      <c r="M111" s="368">
        <v>0</v>
      </c>
      <c r="N111" s="337"/>
      <c r="O111" s="368">
        <v>0</v>
      </c>
      <c r="P111" s="509">
        <f>L111+M111+N111+O111</f>
        <v>0</v>
      </c>
      <c r="Q111" s="369">
        <f>G111-L111</f>
        <v>0</v>
      </c>
      <c r="R111" s="369">
        <f>H111-M111</f>
        <v>0</v>
      </c>
      <c r="S111" s="369"/>
      <c r="T111" s="369">
        <f>J111-O111</f>
        <v>0</v>
      </c>
      <c r="U111" s="338">
        <f>Q111+R111+S111+T111</f>
        <v>0</v>
      </c>
      <c r="V111" s="591" t="e">
        <f>U111/K111</f>
        <v>#DIV/0!</v>
      </c>
      <c r="W111" s="97"/>
    </row>
    <row r="112" spans="1:23" ht="12.75">
      <c r="A112" s="32">
        <v>104</v>
      </c>
      <c r="B112" s="59">
        <v>108</v>
      </c>
      <c r="C112" s="163"/>
      <c r="D112" s="605" t="s">
        <v>735</v>
      </c>
      <c r="E112" s="606"/>
      <c r="F112" s="592"/>
      <c r="G112" s="368">
        <v>0</v>
      </c>
      <c r="H112" s="368">
        <v>0</v>
      </c>
      <c r="I112" s="337"/>
      <c r="J112" s="368">
        <v>0</v>
      </c>
      <c r="K112" s="509">
        <f>G112+H112+I112+J112</f>
        <v>0</v>
      </c>
      <c r="L112" s="368">
        <v>0</v>
      </c>
      <c r="M112" s="368">
        <v>0</v>
      </c>
      <c r="N112" s="337"/>
      <c r="O112" s="368">
        <v>0</v>
      </c>
      <c r="P112" s="509">
        <f>L112+M112+N112+O112</f>
        <v>0</v>
      </c>
      <c r="Q112" s="369">
        <f>G112-L112</f>
        <v>0</v>
      </c>
      <c r="R112" s="369">
        <f>H112-M112</f>
        <v>0</v>
      </c>
      <c r="S112" s="369"/>
      <c r="T112" s="369">
        <f>J112-O112</f>
        <v>0</v>
      </c>
      <c r="U112" s="338">
        <f>Q112+R112+S112+T112</f>
        <v>0</v>
      </c>
      <c r="V112" s="591" t="e">
        <f>U112/K112</f>
        <v>#DIV/0!</v>
      </c>
      <c r="W112" s="97"/>
    </row>
    <row r="113" spans="1:23" ht="12.75">
      <c r="A113" s="32">
        <v>105</v>
      </c>
      <c r="B113" s="59">
        <v>109</v>
      </c>
      <c r="C113" s="163"/>
      <c r="D113" s="605" t="s">
        <v>736</v>
      </c>
      <c r="E113" s="606"/>
      <c r="F113" s="592"/>
      <c r="G113" s="368">
        <v>0</v>
      </c>
      <c r="H113" s="368">
        <v>0</v>
      </c>
      <c r="I113" s="337"/>
      <c r="J113" s="368">
        <v>0</v>
      </c>
      <c r="K113" s="509">
        <f>G113+H113+I113+J113</f>
        <v>0</v>
      </c>
      <c r="L113" s="368">
        <v>0</v>
      </c>
      <c r="M113" s="368">
        <v>0</v>
      </c>
      <c r="N113" s="337"/>
      <c r="O113" s="368">
        <v>0</v>
      </c>
      <c r="P113" s="509">
        <f>L113+M113+N113+O113</f>
        <v>0</v>
      </c>
      <c r="Q113" s="369">
        <f>G113-L113</f>
        <v>0</v>
      </c>
      <c r="R113" s="369">
        <f>H113-M113</f>
        <v>0</v>
      </c>
      <c r="S113" s="369"/>
      <c r="T113" s="369">
        <f>J113-O113</f>
        <v>0</v>
      </c>
      <c r="U113" s="338">
        <f>Q113+R113+S113+T113</f>
        <v>0</v>
      </c>
      <c r="V113" s="591" t="e">
        <f>U113/K113</f>
        <v>#DIV/0!</v>
      </c>
      <c r="W113" s="97"/>
    </row>
    <row r="114" spans="1:23" ht="12.75">
      <c r="A114" s="32">
        <v>106</v>
      </c>
      <c r="B114" s="59">
        <v>110</v>
      </c>
      <c r="C114" s="163"/>
      <c r="D114" s="605" t="s">
        <v>737</v>
      </c>
      <c r="E114" s="606"/>
      <c r="F114" s="592"/>
      <c r="G114" s="368">
        <v>0</v>
      </c>
      <c r="H114" s="368">
        <v>0</v>
      </c>
      <c r="I114" s="337"/>
      <c r="J114" s="368">
        <v>0</v>
      </c>
      <c r="K114" s="509">
        <f>G114+H114+I114+J114</f>
        <v>0</v>
      </c>
      <c r="L114" s="368">
        <v>0</v>
      </c>
      <c r="M114" s="368">
        <v>0</v>
      </c>
      <c r="N114" s="337"/>
      <c r="O114" s="368">
        <v>0</v>
      </c>
      <c r="P114" s="509">
        <f>L114+M114+N114+O114</f>
        <v>0</v>
      </c>
      <c r="Q114" s="369">
        <f>G114-L114</f>
        <v>0</v>
      </c>
      <c r="R114" s="369">
        <f>H114-M114</f>
        <v>0</v>
      </c>
      <c r="S114" s="369"/>
      <c r="T114" s="369">
        <f>J114-O114</f>
        <v>0</v>
      </c>
      <c r="U114" s="338">
        <f>Q114+R114+S114+T114</f>
        <v>0</v>
      </c>
      <c r="V114" s="591" t="e">
        <f>U114/K114</f>
        <v>#DIV/0!</v>
      </c>
      <c r="W114" s="97"/>
    </row>
    <row r="115" spans="1:23" ht="12.75">
      <c r="A115" s="32">
        <v>108</v>
      </c>
      <c r="B115" s="59">
        <v>111</v>
      </c>
      <c r="C115" s="163"/>
      <c r="D115" s="601" t="s">
        <v>738</v>
      </c>
      <c r="E115" s="606"/>
      <c r="F115" s="592"/>
      <c r="G115" s="337">
        <f>5_RecExp!F666</f>
        <v>0</v>
      </c>
      <c r="H115" s="337">
        <f>5_RecExp!G666</f>
        <v>0</v>
      </c>
      <c r="I115" s="337"/>
      <c r="J115" s="337">
        <f>5_RecExp!H666</f>
        <v>0</v>
      </c>
      <c r="K115" s="509">
        <f>G115+H115+I115+J115</f>
        <v>0</v>
      </c>
      <c r="L115" s="337">
        <f>5_RecExp!F672</f>
        <v>0</v>
      </c>
      <c r="M115" s="337">
        <f>5_RecExp!G672</f>
        <v>0</v>
      </c>
      <c r="N115" s="337"/>
      <c r="O115" s="337">
        <f>5_RecExp!H672</f>
        <v>0</v>
      </c>
      <c r="P115" s="509">
        <f>L115+M115+N115+O115</f>
        <v>0</v>
      </c>
      <c r="Q115" s="369">
        <f>G115-L115</f>
        <v>0</v>
      </c>
      <c r="R115" s="369">
        <f>H115-M115</f>
        <v>0</v>
      </c>
      <c r="S115" s="369"/>
      <c r="T115" s="369">
        <f>J115-O115</f>
        <v>0</v>
      </c>
      <c r="U115" s="338">
        <f>Q115+R115+S115+T115</f>
        <v>0</v>
      </c>
      <c r="V115" s="591" t="e">
        <f>U115/K115</f>
        <v>#DIV/0!</v>
      </c>
      <c r="W115" s="97"/>
    </row>
    <row r="116" spans="1:23" ht="12.75">
      <c r="A116" s="32">
        <v>107</v>
      </c>
      <c r="B116" s="59">
        <v>112</v>
      </c>
      <c r="C116" s="376" t="s">
        <v>612</v>
      </c>
      <c r="D116" s="375"/>
      <c r="E116" s="375"/>
      <c r="F116" s="592"/>
      <c r="G116" s="337">
        <f>5_RecExp!F680</f>
        <v>0</v>
      </c>
      <c r="H116" s="337">
        <f>5_RecExp!G680</f>
        <v>0</v>
      </c>
      <c r="I116" s="337"/>
      <c r="J116" s="337">
        <f>5_RecExp!H680</f>
        <v>0</v>
      </c>
      <c r="K116" s="509">
        <f>G116+H116+I116+J116</f>
        <v>0</v>
      </c>
      <c r="L116" s="337">
        <f>5_RecExp!F686</f>
        <v>0</v>
      </c>
      <c r="M116" s="337">
        <f>5_RecExp!G686</f>
        <v>0</v>
      </c>
      <c r="N116" s="337"/>
      <c r="O116" s="337">
        <f>5_RecExp!H686</f>
        <v>0</v>
      </c>
      <c r="P116" s="509">
        <f>L116+M116+N116+O116</f>
        <v>0</v>
      </c>
      <c r="Q116" s="369">
        <f>G116-L116</f>
        <v>0</v>
      </c>
      <c r="R116" s="369">
        <f>H116-M116</f>
        <v>0</v>
      </c>
      <c r="S116" s="369"/>
      <c r="T116" s="369">
        <f>J116-O116</f>
        <v>0</v>
      </c>
      <c r="U116" s="338">
        <f>Q116+R116+S116+T116</f>
        <v>0</v>
      </c>
      <c r="V116" s="591" t="e">
        <f>U116/K116</f>
        <v>#DIV/0!</v>
      </c>
      <c r="W116" s="97"/>
    </row>
    <row r="117" spans="1:23" ht="12.75">
      <c r="A117" s="32">
        <v>110</v>
      </c>
      <c r="B117" s="59">
        <v>114</v>
      </c>
      <c r="C117" s="602" t="s">
        <v>739</v>
      </c>
      <c r="D117" s="134"/>
      <c r="E117" s="134"/>
      <c r="F117" s="227"/>
      <c r="G117" s="599"/>
      <c r="H117" s="599"/>
      <c r="I117" s="337">
        <f>I118+I127+I140</f>
        <v>311839344</v>
      </c>
      <c r="J117" s="368"/>
      <c r="K117" s="509">
        <f>G117+H117+I117+J117</f>
        <v>311839344</v>
      </c>
      <c r="L117" s="337"/>
      <c r="M117" s="337"/>
      <c r="N117" s="337">
        <f>N118+N127+N140</f>
        <v>35434818.21</v>
      </c>
      <c r="O117" s="337"/>
      <c r="P117" s="509">
        <f>L117+M117+N117+O117</f>
        <v>35434818.21</v>
      </c>
      <c r="Q117" s="369">
        <f>G117-L117</f>
        <v>0</v>
      </c>
      <c r="R117" s="369">
        <f>H117-M117</f>
        <v>0</v>
      </c>
      <c r="S117" s="369">
        <f>I117-N117</f>
        <v>276404525.79</v>
      </c>
      <c r="T117" s="369">
        <f>J117-O117</f>
        <v>0</v>
      </c>
      <c r="U117" s="338">
        <f>Q117+R117+S117+T117</f>
        <v>276404525.79</v>
      </c>
      <c r="V117" s="591">
        <f>U117/K117</f>
        <v>0.886368353154309</v>
      </c>
      <c r="W117" s="97"/>
    </row>
    <row r="118" spans="1:23" ht="12.75">
      <c r="A118" s="32">
        <v>111</v>
      </c>
      <c r="B118" s="59">
        <v>115</v>
      </c>
      <c r="C118" s="163"/>
      <c r="D118" s="134" t="s">
        <v>740</v>
      </c>
      <c r="E118" s="134"/>
      <c r="F118" s="227"/>
      <c r="G118" s="599"/>
      <c r="H118" s="599"/>
      <c r="I118" s="337">
        <f>I119+I122</f>
        <v>0</v>
      </c>
      <c r="J118" s="368"/>
      <c r="K118" s="509">
        <f>G118+H118+I118+J118</f>
        <v>0</v>
      </c>
      <c r="L118" s="368"/>
      <c r="M118" s="368"/>
      <c r="N118" s="337">
        <f>N119+N122</f>
        <v>0</v>
      </c>
      <c r="O118" s="368"/>
      <c r="P118" s="509">
        <f>L118+M118+N118+O118</f>
        <v>0</v>
      </c>
      <c r="Q118" s="369">
        <f>G118-L118</f>
        <v>0</v>
      </c>
      <c r="R118" s="369">
        <f>H118-M118</f>
        <v>0</v>
      </c>
      <c r="S118" s="369">
        <f>I118-N118</f>
        <v>0</v>
      </c>
      <c r="T118" s="369">
        <f>J118-O118</f>
        <v>0</v>
      </c>
      <c r="U118" s="338">
        <f>Q118+R118+S118+T118</f>
        <v>0</v>
      </c>
      <c r="V118" s="591" t="e">
        <f>U118/K118</f>
        <v>#DIV/0!</v>
      </c>
      <c r="W118" s="97"/>
    </row>
    <row r="119" spans="1:23" ht="12.75">
      <c r="A119" s="32">
        <v>112</v>
      </c>
      <c r="B119" s="59">
        <v>116</v>
      </c>
      <c r="C119" s="607"/>
      <c r="D119" s="163"/>
      <c r="E119" s="608" t="s">
        <v>741</v>
      </c>
      <c r="F119" s="592"/>
      <c r="G119" s="368"/>
      <c r="H119" s="368"/>
      <c r="I119" s="337">
        <f>I120+I121</f>
        <v>0</v>
      </c>
      <c r="J119" s="368"/>
      <c r="K119" s="509">
        <f>G119+H119+I119+J119</f>
        <v>0</v>
      </c>
      <c r="L119" s="368"/>
      <c r="M119" s="368"/>
      <c r="N119" s="337">
        <f>N120+N121</f>
        <v>0</v>
      </c>
      <c r="O119" s="368"/>
      <c r="P119" s="509">
        <f>L119+M119+N119+O119</f>
        <v>0</v>
      </c>
      <c r="Q119" s="369">
        <f>G119-L119</f>
        <v>0</v>
      </c>
      <c r="R119" s="369">
        <f>H119-M119</f>
        <v>0</v>
      </c>
      <c r="S119" s="369">
        <f>I119-N119</f>
        <v>0</v>
      </c>
      <c r="T119" s="369">
        <f>J119-O119</f>
        <v>0</v>
      </c>
      <c r="U119" s="338">
        <f>Q119+R119+S119+T119</f>
        <v>0</v>
      </c>
      <c r="V119" s="591" t="e">
        <f>U119/K119</f>
        <v>#DIV/0!</v>
      </c>
      <c r="W119" s="97"/>
    </row>
    <row r="120" spans="1:23" ht="12.75">
      <c r="A120" s="32">
        <v>113</v>
      </c>
      <c r="B120" s="59">
        <v>117</v>
      </c>
      <c r="C120" s="376"/>
      <c r="D120" s="163"/>
      <c r="E120" s="376" t="s">
        <v>742</v>
      </c>
      <c r="F120" s="592"/>
      <c r="G120" s="368"/>
      <c r="H120" s="368"/>
      <c r="I120" s="337">
        <f>6_RecAP_DS!F55</f>
        <v>0</v>
      </c>
      <c r="J120" s="368"/>
      <c r="K120" s="509">
        <f>G120+H120+I120+J120</f>
        <v>0</v>
      </c>
      <c r="L120" s="368"/>
      <c r="M120" s="368"/>
      <c r="N120" s="337">
        <f>6_RecAP_DS!F67</f>
        <v>0</v>
      </c>
      <c r="O120" s="368"/>
      <c r="P120" s="509">
        <f>L120+M120+N120+O120</f>
        <v>0</v>
      </c>
      <c r="Q120" s="369">
        <f>G120-L120</f>
        <v>0</v>
      </c>
      <c r="R120" s="369">
        <f>H120-M120</f>
        <v>0</v>
      </c>
      <c r="S120" s="369">
        <f>I120-N120</f>
        <v>0</v>
      </c>
      <c r="T120" s="369">
        <f>J120-O120</f>
        <v>0</v>
      </c>
      <c r="U120" s="338">
        <f>Q120+R120+S120+T120</f>
        <v>0</v>
      </c>
      <c r="V120" s="591" t="e">
        <f>U120/K120</f>
        <v>#DIV/0!</v>
      </c>
      <c r="W120" s="97"/>
    </row>
    <row r="121" spans="1:23" ht="12.75">
      <c r="A121" s="32">
        <v>114</v>
      </c>
      <c r="B121" s="59">
        <v>118</v>
      </c>
      <c r="C121" s="376"/>
      <c r="D121" s="163"/>
      <c r="E121" s="376" t="s">
        <v>743</v>
      </c>
      <c r="F121" s="592"/>
      <c r="G121" s="368"/>
      <c r="H121" s="368"/>
      <c r="I121" s="368">
        <v>0</v>
      </c>
      <c r="J121" s="368"/>
      <c r="K121" s="509">
        <f>G121+H121+I121+J121</f>
        <v>0</v>
      </c>
      <c r="L121" s="368"/>
      <c r="M121" s="368"/>
      <c r="N121" s="368">
        <v>0</v>
      </c>
      <c r="O121" s="368"/>
      <c r="P121" s="509">
        <f>L121+M121+N121+O121</f>
        <v>0</v>
      </c>
      <c r="Q121" s="369">
        <f>G121-L121</f>
        <v>0</v>
      </c>
      <c r="R121" s="369">
        <f>H121-M121</f>
        <v>0</v>
      </c>
      <c r="S121" s="369">
        <f>I121-N121</f>
        <v>0</v>
      </c>
      <c r="T121" s="369">
        <f>J121-O121</f>
        <v>0</v>
      </c>
      <c r="U121" s="338">
        <f>Q121+R121+S121+T121</f>
        <v>0</v>
      </c>
      <c r="V121" s="591" t="e">
        <f>U121/K121</f>
        <v>#DIV/0!</v>
      </c>
      <c r="W121" s="97"/>
    </row>
    <row r="122" spans="1:23" ht="12.75">
      <c r="A122" s="32">
        <v>115</v>
      </c>
      <c r="B122" s="184">
        <v>119</v>
      </c>
      <c r="C122" s="609"/>
      <c r="D122" s="163"/>
      <c r="E122" s="610" t="s">
        <v>744</v>
      </c>
      <c r="F122" s="592"/>
      <c r="G122" s="599"/>
      <c r="H122" s="599"/>
      <c r="I122" s="339">
        <f>I123+I124+I125</f>
        <v>0</v>
      </c>
      <c r="J122" s="368"/>
      <c r="K122" s="509">
        <f>G122+H122+I122+J122</f>
        <v>0</v>
      </c>
      <c r="L122" s="368"/>
      <c r="M122" s="368"/>
      <c r="N122" s="339">
        <f>N123+N124+N125</f>
        <v>0</v>
      </c>
      <c r="O122" s="368"/>
      <c r="P122" s="509">
        <f>L122+M122+N122+O122</f>
        <v>0</v>
      </c>
      <c r="Q122" s="369">
        <f>G122-L122</f>
        <v>0</v>
      </c>
      <c r="R122" s="369">
        <f>H122-M122</f>
        <v>0</v>
      </c>
      <c r="S122" s="369">
        <f>I122-N122</f>
        <v>0</v>
      </c>
      <c r="T122" s="369">
        <f>J122-O122</f>
        <v>0</v>
      </c>
      <c r="U122" s="338">
        <f>Q122+R122+S122+T122</f>
        <v>0</v>
      </c>
      <c r="V122" s="591" t="e">
        <f>U122/K122</f>
        <v>#DIV/0!</v>
      </c>
      <c r="W122" s="97"/>
    </row>
    <row r="123" spans="1:23" ht="12.75">
      <c r="A123" s="611">
        <v>116</v>
      </c>
      <c r="B123" s="59">
        <v>120</v>
      </c>
      <c r="C123" s="163"/>
      <c r="D123" s="6"/>
      <c r="E123" s="593" t="s">
        <v>742</v>
      </c>
      <c r="F123" s="592"/>
      <c r="G123" s="599"/>
      <c r="H123" s="599"/>
      <c r="I123" s="599">
        <v>0</v>
      </c>
      <c r="J123" s="368"/>
      <c r="K123" s="509">
        <f>G123+H123+I123+J123</f>
        <v>0</v>
      </c>
      <c r="L123" s="368"/>
      <c r="M123" s="368"/>
      <c r="N123" s="368">
        <v>0</v>
      </c>
      <c r="O123" s="368"/>
      <c r="P123" s="509">
        <f>L123+M123+N123+O123</f>
        <v>0</v>
      </c>
      <c r="Q123" s="369">
        <f>G123-L123</f>
        <v>0</v>
      </c>
      <c r="R123" s="369">
        <f>H123-M123</f>
        <v>0</v>
      </c>
      <c r="S123" s="369">
        <f>I123-N123</f>
        <v>0</v>
      </c>
      <c r="T123" s="369">
        <f>J123-O123</f>
        <v>0</v>
      </c>
      <c r="U123" s="338">
        <f>Q123+R123+S123+T123</f>
        <v>0</v>
      </c>
      <c r="V123" s="591" t="e">
        <f>U123/K123</f>
        <v>#DIV/0!</v>
      </c>
      <c r="W123" s="97"/>
    </row>
    <row r="124" spans="1:23" ht="12.75">
      <c r="A124" s="611">
        <v>117</v>
      </c>
      <c r="B124" s="59">
        <v>121</v>
      </c>
      <c r="C124" s="163"/>
      <c r="D124" s="6"/>
      <c r="E124" s="593" t="s">
        <v>743</v>
      </c>
      <c r="F124" s="592"/>
      <c r="G124" s="599"/>
      <c r="H124" s="599"/>
      <c r="I124" s="599">
        <v>0</v>
      </c>
      <c r="J124" s="368"/>
      <c r="K124" s="509">
        <f>G124+H124+I124+J124</f>
        <v>0</v>
      </c>
      <c r="L124" s="368"/>
      <c r="M124" s="368"/>
      <c r="N124" s="368">
        <v>0</v>
      </c>
      <c r="O124" s="368"/>
      <c r="P124" s="509">
        <f>L124+M124+N124+O124</f>
        <v>0</v>
      </c>
      <c r="Q124" s="369">
        <f>G124-L124</f>
        <v>0</v>
      </c>
      <c r="R124" s="369">
        <f>H124-M124</f>
        <v>0</v>
      </c>
      <c r="S124" s="369">
        <f>I124-N124</f>
        <v>0</v>
      </c>
      <c r="T124" s="369">
        <f>J124-O124</f>
        <v>0</v>
      </c>
      <c r="U124" s="338">
        <f>Q124+R124+S124+T124</f>
        <v>0</v>
      </c>
      <c r="V124" s="591" t="e">
        <f>U124/K124</f>
        <v>#DIV/0!</v>
      </c>
      <c r="W124" s="97"/>
    </row>
    <row r="125" spans="1:23" ht="12.75">
      <c r="A125" s="611">
        <v>118</v>
      </c>
      <c r="B125" s="59">
        <v>122</v>
      </c>
      <c r="C125" s="163"/>
      <c r="D125" s="6"/>
      <c r="E125" s="593" t="s">
        <v>745</v>
      </c>
      <c r="F125" s="592"/>
      <c r="G125" s="599"/>
      <c r="H125" s="599"/>
      <c r="I125" s="599">
        <v>0</v>
      </c>
      <c r="J125" s="368"/>
      <c r="K125" s="509">
        <f>G125+H125+I125+J125</f>
        <v>0</v>
      </c>
      <c r="L125" s="368"/>
      <c r="M125" s="368"/>
      <c r="N125" s="368">
        <v>0</v>
      </c>
      <c r="O125" s="368"/>
      <c r="P125" s="509">
        <f>L125+M125+N125+O125</f>
        <v>0</v>
      </c>
      <c r="Q125" s="369">
        <f>G125-L125</f>
        <v>0</v>
      </c>
      <c r="R125" s="369">
        <f>H125-M125</f>
        <v>0</v>
      </c>
      <c r="S125" s="369">
        <f>I125-N125</f>
        <v>0</v>
      </c>
      <c r="T125" s="369">
        <f>J125-O125</f>
        <v>0</v>
      </c>
      <c r="U125" s="338">
        <f>Q125+R125+S125+T125</f>
        <v>0</v>
      </c>
      <c r="V125" s="591" t="e">
        <f>U125/K125</f>
        <v>#DIV/0!</v>
      </c>
      <c r="W125" s="97"/>
    </row>
    <row r="126" spans="1:23" ht="12.75">
      <c r="A126" s="611">
        <v>119</v>
      </c>
      <c r="B126" s="59">
        <v>123</v>
      </c>
      <c r="C126" s="163"/>
      <c r="D126" s="6"/>
      <c r="E126" s="594" t="s">
        <v>746</v>
      </c>
      <c r="F126" s="592"/>
      <c r="G126" s="599"/>
      <c r="H126" s="599"/>
      <c r="I126" s="599">
        <v>0</v>
      </c>
      <c r="J126" s="368"/>
      <c r="K126" s="509">
        <f>G126+H126+I126+J126</f>
        <v>0</v>
      </c>
      <c r="L126" s="368"/>
      <c r="M126" s="368"/>
      <c r="N126" s="368">
        <v>0</v>
      </c>
      <c r="O126" s="368"/>
      <c r="P126" s="509">
        <f>L126+M126+N126+O126</f>
        <v>0</v>
      </c>
      <c r="Q126" s="369">
        <f>G126-L126</f>
        <v>0</v>
      </c>
      <c r="R126" s="369">
        <f>H126-M126</f>
        <v>0</v>
      </c>
      <c r="S126" s="369">
        <f>I126-N126</f>
        <v>0</v>
      </c>
      <c r="T126" s="369">
        <f>J126-O126</f>
        <v>0</v>
      </c>
      <c r="U126" s="338">
        <f>Q126+R126+S126+T126</f>
        <v>0</v>
      </c>
      <c r="V126" s="591" t="e">
        <f>U126/K126</f>
        <v>#DIV/0!</v>
      </c>
      <c r="W126" s="97"/>
    </row>
    <row r="127" spans="1:23" ht="12.75">
      <c r="A127" s="32">
        <v>120</v>
      </c>
      <c r="B127" s="64">
        <v>124</v>
      </c>
      <c r="D127" s="134" t="s">
        <v>747</v>
      </c>
      <c r="E127" s="134"/>
      <c r="F127" s="227"/>
      <c r="G127" s="599"/>
      <c r="H127" s="599"/>
      <c r="I127" s="337">
        <f>SUM(I128:I139)</f>
        <v>311839344</v>
      </c>
      <c r="J127" s="368"/>
      <c r="K127" s="509">
        <f>G127+H127+I127+J127</f>
        <v>311839344</v>
      </c>
      <c r="L127" s="368"/>
      <c r="M127" s="368"/>
      <c r="N127" s="337">
        <f>SUM(N128:N139)</f>
        <v>35434818.21</v>
      </c>
      <c r="O127" s="368"/>
      <c r="P127" s="509">
        <f>L127+M127+N127+O127</f>
        <v>35434818.21</v>
      </c>
      <c r="Q127" s="369">
        <f>G127-L127</f>
        <v>0</v>
      </c>
      <c r="R127" s="369">
        <f>H127-M127</f>
        <v>0</v>
      </c>
      <c r="S127" s="369">
        <f>I127-N127</f>
        <v>276404525.79</v>
      </c>
      <c r="T127" s="369">
        <f>J127-O127</f>
        <v>0</v>
      </c>
      <c r="U127" s="338">
        <f>Q127+R127+S127+T127</f>
        <v>276404525.79</v>
      </c>
      <c r="V127" s="591">
        <f>U127/K127</f>
        <v>0.886368353154309</v>
      </c>
      <c r="W127" s="97"/>
    </row>
    <row r="128" spans="1:23" ht="12.75">
      <c r="A128" s="32">
        <v>121</v>
      </c>
      <c r="B128" s="59">
        <v>125</v>
      </c>
      <c r="C128" s="163"/>
      <c r="D128" s="6"/>
      <c r="E128" s="376" t="s">
        <v>748</v>
      </c>
      <c r="F128" s="592"/>
      <c r="G128" s="368"/>
      <c r="H128" s="368"/>
      <c r="I128" s="337">
        <f>6_RecAP_DS!G55</f>
        <v>0</v>
      </c>
      <c r="J128" s="368"/>
      <c r="K128" s="509">
        <f>G128+H128+I128+J128</f>
        <v>0</v>
      </c>
      <c r="L128" s="368"/>
      <c r="M128" s="368"/>
      <c r="N128" s="337">
        <f>6_RecAP_DS!G67</f>
        <v>0</v>
      </c>
      <c r="O128" s="368"/>
      <c r="P128" s="509">
        <f>L128+M128+N128+O128</f>
        <v>0</v>
      </c>
      <c r="Q128" s="369">
        <f>G128-L128</f>
        <v>0</v>
      </c>
      <c r="R128" s="369">
        <f>H128-M128</f>
        <v>0</v>
      </c>
      <c r="S128" s="369">
        <f>I128-N128</f>
        <v>0</v>
      </c>
      <c r="T128" s="369">
        <f>J128-O128</f>
        <v>0</v>
      </c>
      <c r="U128" s="338">
        <f>Q128+R128+S128+T128</f>
        <v>0</v>
      </c>
      <c r="V128" s="591" t="e">
        <f>U128/K128</f>
        <v>#DIV/0!</v>
      </c>
      <c r="W128" s="97"/>
    </row>
    <row r="129" spans="1:23" ht="12.75">
      <c r="A129" s="32">
        <v>122</v>
      </c>
      <c r="B129" s="59">
        <v>126</v>
      </c>
      <c r="C129" s="163"/>
      <c r="D129" s="6"/>
      <c r="E129" s="612" t="s">
        <v>749</v>
      </c>
      <c r="F129" s="592"/>
      <c r="G129" s="368"/>
      <c r="H129" s="368"/>
      <c r="I129" s="368">
        <v>0</v>
      </c>
      <c r="J129" s="368"/>
      <c r="K129" s="509">
        <f>G129+H129+I129+J129</f>
        <v>0</v>
      </c>
      <c r="L129" s="368"/>
      <c r="M129" s="368"/>
      <c r="N129" s="368">
        <v>0</v>
      </c>
      <c r="O129" s="368"/>
      <c r="P129" s="509">
        <f>L129+M129+N129+O129</f>
        <v>0</v>
      </c>
      <c r="Q129" s="369">
        <f>G129-L129</f>
        <v>0</v>
      </c>
      <c r="R129" s="369">
        <f>H129-M129</f>
        <v>0</v>
      </c>
      <c r="S129" s="369">
        <f>I129-N129</f>
        <v>0</v>
      </c>
      <c r="T129" s="369">
        <f>J129-O129</f>
        <v>0</v>
      </c>
      <c r="U129" s="338">
        <f>Q129+R129+S129+T129</f>
        <v>0</v>
      </c>
      <c r="V129" s="591" t="e">
        <f>U129/K129</f>
        <v>#DIV/0!</v>
      </c>
      <c r="W129" s="97"/>
    </row>
    <row r="130" spans="2:23" ht="12.75">
      <c r="B130" s="59"/>
      <c r="C130" s="163"/>
      <c r="D130" s="6"/>
      <c r="E130" s="376" t="s">
        <v>750</v>
      </c>
      <c r="F130" s="592"/>
      <c r="G130" s="368"/>
      <c r="H130" s="368"/>
      <c r="I130" s="368">
        <v>0</v>
      </c>
      <c r="J130" s="368"/>
      <c r="K130" s="509">
        <f>G130+H130+I130+J130</f>
        <v>0</v>
      </c>
      <c r="L130" s="368"/>
      <c r="M130" s="368"/>
      <c r="N130" s="368">
        <v>0</v>
      </c>
      <c r="O130" s="368"/>
      <c r="P130" s="509">
        <f>L130+M130+N130+O130</f>
        <v>0</v>
      </c>
      <c r="Q130" s="369">
        <f>G130-L130</f>
        <v>0</v>
      </c>
      <c r="R130" s="369">
        <f>H130-M130</f>
        <v>0</v>
      </c>
      <c r="S130" s="369">
        <f>I130-N130</f>
        <v>0</v>
      </c>
      <c r="T130" s="369">
        <f>J130-O130</f>
        <v>0</v>
      </c>
      <c r="U130" s="338">
        <f>Q130+R130+S130+T130</f>
        <v>0</v>
      </c>
      <c r="V130" s="591" t="e">
        <f>U130/K130</f>
        <v>#DIV/0!</v>
      </c>
      <c r="W130" s="97"/>
    </row>
    <row r="131" spans="2:23" ht="12.75">
      <c r="B131" s="59"/>
      <c r="C131" s="163"/>
      <c r="D131" s="6"/>
      <c r="E131" s="612" t="s">
        <v>751</v>
      </c>
      <c r="F131" s="592"/>
      <c r="G131" s="368"/>
      <c r="H131" s="368"/>
      <c r="I131" s="368">
        <v>0</v>
      </c>
      <c r="J131" s="368"/>
      <c r="K131" s="509">
        <f>G131+H131+I131+J131</f>
        <v>0</v>
      </c>
      <c r="L131" s="368"/>
      <c r="M131" s="368"/>
      <c r="N131" s="368">
        <v>0</v>
      </c>
      <c r="O131" s="368"/>
      <c r="P131" s="509">
        <f>L131+M131+N131+O131</f>
        <v>0</v>
      </c>
      <c r="Q131" s="369">
        <f>G131-L131</f>
        <v>0</v>
      </c>
      <c r="R131" s="369">
        <f>H131-M131</f>
        <v>0</v>
      </c>
      <c r="S131" s="369">
        <f>I131-N131</f>
        <v>0</v>
      </c>
      <c r="T131" s="369">
        <f>J131-O131</f>
        <v>0</v>
      </c>
      <c r="U131" s="338">
        <f>Q131+R131+S131+T131</f>
        <v>0</v>
      </c>
      <c r="V131" s="591" t="e">
        <f>U131/K131</f>
        <v>#DIV/0!</v>
      </c>
      <c r="W131" s="97"/>
    </row>
    <row r="132" spans="2:23" ht="12.75">
      <c r="B132" s="59"/>
      <c r="C132" s="163"/>
      <c r="D132" s="6"/>
      <c r="E132" s="376" t="s">
        <v>748</v>
      </c>
      <c r="F132" s="592"/>
      <c r="G132" s="368"/>
      <c r="H132" s="368"/>
      <c r="I132" s="368">
        <v>0</v>
      </c>
      <c r="J132" s="368"/>
      <c r="K132" s="509">
        <f>G132+H132+I132+J132</f>
        <v>0</v>
      </c>
      <c r="L132" s="368"/>
      <c r="M132" s="368"/>
      <c r="N132" s="368">
        <v>0</v>
      </c>
      <c r="O132" s="368"/>
      <c r="P132" s="509">
        <f>L132+M132+N132+O132</f>
        <v>0</v>
      </c>
      <c r="Q132" s="369">
        <f>G132-L132</f>
        <v>0</v>
      </c>
      <c r="R132" s="369">
        <f>H132-M132</f>
        <v>0</v>
      </c>
      <c r="S132" s="369">
        <f>I132-N132</f>
        <v>0</v>
      </c>
      <c r="T132" s="369">
        <f>J132-O132</f>
        <v>0</v>
      </c>
      <c r="U132" s="338">
        <f>Q132+R132+S132+T132</f>
        <v>0</v>
      </c>
      <c r="V132" s="591" t="e">
        <f>U132/K132</f>
        <v>#DIV/0!</v>
      </c>
      <c r="W132" s="97"/>
    </row>
    <row r="133" spans="2:23" ht="12.75">
      <c r="B133" s="59"/>
      <c r="C133" s="163"/>
      <c r="D133" s="6"/>
      <c r="E133" s="612" t="s">
        <v>749</v>
      </c>
      <c r="F133" s="592"/>
      <c r="G133" s="368"/>
      <c r="H133" s="368"/>
      <c r="I133" s="368">
        <v>0</v>
      </c>
      <c r="J133" s="368"/>
      <c r="K133" s="509">
        <f>G133+H133+I133+J133</f>
        <v>0</v>
      </c>
      <c r="L133" s="368"/>
      <c r="M133" s="368"/>
      <c r="N133" s="368">
        <v>0</v>
      </c>
      <c r="O133" s="368"/>
      <c r="P133" s="509">
        <f>L133+M133+N133+O133</f>
        <v>0</v>
      </c>
      <c r="Q133" s="369">
        <f>G133-L133</f>
        <v>0</v>
      </c>
      <c r="R133" s="369">
        <f>H133-M133</f>
        <v>0</v>
      </c>
      <c r="S133" s="369">
        <f>I133-N133</f>
        <v>0</v>
      </c>
      <c r="T133" s="369">
        <f>J133-O133</f>
        <v>0</v>
      </c>
      <c r="U133" s="338">
        <f>Q133+R133+S133+T133</f>
        <v>0</v>
      </c>
      <c r="V133" s="591" t="e">
        <f>U133/K133</f>
        <v>#DIV/0!</v>
      </c>
      <c r="W133" s="97"/>
    </row>
    <row r="134" spans="2:23" ht="12.75">
      <c r="B134" s="59"/>
      <c r="C134" s="163"/>
      <c r="D134" s="6"/>
      <c r="E134" s="376" t="s">
        <v>750</v>
      </c>
      <c r="F134" s="592"/>
      <c r="G134" s="368"/>
      <c r="H134" s="368"/>
      <c r="I134" s="368">
        <v>0</v>
      </c>
      <c r="J134" s="368"/>
      <c r="K134" s="509">
        <f>G134+H134+I134+J134</f>
        <v>0</v>
      </c>
      <c r="L134" s="368"/>
      <c r="M134" s="368"/>
      <c r="N134" s="368">
        <v>0</v>
      </c>
      <c r="O134" s="368"/>
      <c r="P134" s="509">
        <f>L134+M134+N134+O134</f>
        <v>0</v>
      </c>
      <c r="Q134" s="369">
        <f>G134-L134</f>
        <v>0</v>
      </c>
      <c r="R134" s="369">
        <f>H134-M134</f>
        <v>0</v>
      </c>
      <c r="S134" s="369">
        <f>I134-N134</f>
        <v>0</v>
      </c>
      <c r="T134" s="369">
        <f>J134-O134</f>
        <v>0</v>
      </c>
      <c r="U134" s="338">
        <f>Q134+R134+S134+T134</f>
        <v>0</v>
      </c>
      <c r="V134" s="591" t="e">
        <f>U134/K134</f>
        <v>#DIV/0!</v>
      </c>
      <c r="W134" s="97"/>
    </row>
    <row r="135" spans="2:23" ht="12.75">
      <c r="B135" s="59"/>
      <c r="C135" s="163"/>
      <c r="D135" s="6"/>
      <c r="E135" s="612" t="s">
        <v>751</v>
      </c>
      <c r="F135" s="592"/>
      <c r="G135" s="368"/>
      <c r="H135" s="368"/>
      <c r="I135" s="368">
        <v>0</v>
      </c>
      <c r="J135" s="368"/>
      <c r="K135" s="509">
        <f>G135+H135+I135+J135</f>
        <v>0</v>
      </c>
      <c r="L135" s="368"/>
      <c r="M135" s="368"/>
      <c r="N135" s="368">
        <v>0</v>
      </c>
      <c r="O135" s="368"/>
      <c r="P135" s="509">
        <f>L135+M135+N135+O135</f>
        <v>0</v>
      </c>
      <c r="Q135" s="369">
        <f>G135-L135</f>
        <v>0</v>
      </c>
      <c r="R135" s="369">
        <f>H135-M135</f>
        <v>0</v>
      </c>
      <c r="S135" s="369">
        <f>I135-N135</f>
        <v>0</v>
      </c>
      <c r="T135" s="369">
        <f>J135-O135</f>
        <v>0</v>
      </c>
      <c r="U135" s="338">
        <f>Q135+R135+S135+T135</f>
        <v>0</v>
      </c>
      <c r="V135" s="591" t="e">
        <f>U135/K135</f>
        <v>#DIV/0!</v>
      </c>
      <c r="W135" s="97"/>
    </row>
    <row r="136" spans="1:23" ht="12.75">
      <c r="A136" s="32">
        <v>123</v>
      </c>
      <c r="B136" s="59">
        <v>127</v>
      </c>
      <c r="C136" s="163"/>
      <c r="D136" s="6"/>
      <c r="E136" s="376" t="s">
        <v>752</v>
      </c>
      <c r="F136" s="592"/>
      <c r="G136" s="368"/>
      <c r="H136" s="368"/>
      <c r="I136" s="368">
        <v>0</v>
      </c>
      <c r="J136" s="368"/>
      <c r="K136" s="509">
        <f>G136+H136+I136+J136</f>
        <v>0</v>
      </c>
      <c r="L136" s="368"/>
      <c r="M136" s="368"/>
      <c r="N136" s="368">
        <v>0</v>
      </c>
      <c r="O136" s="368"/>
      <c r="P136" s="509">
        <f>L136+M136+N136+O136</f>
        <v>0</v>
      </c>
      <c r="Q136" s="369">
        <f>G136-L136</f>
        <v>0</v>
      </c>
      <c r="R136" s="369">
        <f>H136-M136</f>
        <v>0</v>
      </c>
      <c r="S136" s="369">
        <f>I136-N136</f>
        <v>0</v>
      </c>
      <c r="T136" s="369">
        <f>J136-O136</f>
        <v>0</v>
      </c>
      <c r="U136" s="338">
        <f>Q136+R136+S136+T136</f>
        <v>0</v>
      </c>
      <c r="V136" s="591" t="e">
        <f>U136/K136</f>
        <v>#DIV/0!</v>
      </c>
      <c r="W136" s="97"/>
    </row>
    <row r="137" spans="1:23" ht="12.75">
      <c r="A137" s="32">
        <v>124</v>
      </c>
      <c r="B137" s="59">
        <v>128</v>
      </c>
      <c r="C137" s="163"/>
      <c r="D137" s="6"/>
      <c r="E137" s="612" t="s">
        <v>753</v>
      </c>
      <c r="F137" s="592"/>
      <c r="G137" s="368"/>
      <c r="H137" s="368"/>
      <c r="I137" s="368">
        <v>0</v>
      </c>
      <c r="J137" s="368"/>
      <c r="K137" s="509">
        <f>G137+H137+I137+J137</f>
        <v>0</v>
      </c>
      <c r="L137" s="368"/>
      <c r="M137" s="368"/>
      <c r="N137" s="368">
        <v>0</v>
      </c>
      <c r="O137" s="368"/>
      <c r="P137" s="509">
        <f>L137+M137+N137+O137</f>
        <v>0</v>
      </c>
      <c r="Q137" s="369">
        <f>G137-L137</f>
        <v>0</v>
      </c>
      <c r="R137" s="369">
        <f>H137-M137</f>
        <v>0</v>
      </c>
      <c r="S137" s="369">
        <f>I137-N137</f>
        <v>0</v>
      </c>
      <c r="T137" s="369">
        <f>J137-O137</f>
        <v>0</v>
      </c>
      <c r="U137" s="338">
        <f>Q137+R137+S137+T137</f>
        <v>0</v>
      </c>
      <c r="V137" s="591" t="e">
        <f>U137/K137</f>
        <v>#DIV/0!</v>
      </c>
      <c r="W137" s="97"/>
    </row>
    <row r="138" spans="1:23" ht="12.75">
      <c r="A138" s="32">
        <v>125</v>
      </c>
      <c r="B138" s="59">
        <v>129</v>
      </c>
      <c r="C138" s="163"/>
      <c r="D138" s="6"/>
      <c r="E138" s="376" t="s">
        <v>752</v>
      </c>
      <c r="F138" s="592"/>
      <c r="G138" s="368">
        <v>0</v>
      </c>
      <c r="H138" s="368">
        <v>0</v>
      </c>
      <c r="I138" s="368">
        <v>311839344</v>
      </c>
      <c r="J138" s="368">
        <v>0</v>
      </c>
      <c r="K138" s="509">
        <f>G138+H138+I138+J138</f>
        <v>311839344</v>
      </c>
      <c r="L138" s="368">
        <v>0</v>
      </c>
      <c r="M138" s="368">
        <v>0</v>
      </c>
      <c r="N138" s="368">
        <v>35434818.21</v>
      </c>
      <c r="O138" s="368">
        <v>0</v>
      </c>
      <c r="P138" s="509">
        <f>L138+M138+N138+O138</f>
        <v>35434818.21</v>
      </c>
      <c r="Q138" s="369">
        <f>G138-L138</f>
        <v>0</v>
      </c>
      <c r="R138" s="369">
        <f>H138-M138</f>
        <v>0</v>
      </c>
      <c r="S138" s="369">
        <f>I138-N138</f>
        <v>276404525.79</v>
      </c>
      <c r="T138" s="369">
        <f>J138-O138</f>
        <v>0</v>
      </c>
      <c r="U138" s="338">
        <f>Q138+R138+S138+T138</f>
        <v>276404525.79</v>
      </c>
      <c r="V138" s="591">
        <f>U138/K138</f>
        <v>0.886368353154309</v>
      </c>
      <c r="W138" s="97"/>
    </row>
    <row r="139" spans="1:23" ht="12.75">
      <c r="A139" s="32">
        <v>126</v>
      </c>
      <c r="B139" s="59">
        <v>130</v>
      </c>
      <c r="C139" s="163"/>
      <c r="D139" s="6"/>
      <c r="E139" s="612" t="s">
        <v>753</v>
      </c>
      <c r="F139" s="592"/>
      <c r="G139" s="368">
        <v>0</v>
      </c>
      <c r="H139" s="368">
        <v>0</v>
      </c>
      <c r="I139" s="368">
        <v>0</v>
      </c>
      <c r="J139" s="368">
        <v>0</v>
      </c>
      <c r="K139" s="509">
        <f>G139+H139+I139+J139</f>
        <v>0</v>
      </c>
      <c r="L139" s="368">
        <v>0</v>
      </c>
      <c r="M139" s="368">
        <v>0</v>
      </c>
      <c r="N139" s="368">
        <v>0</v>
      </c>
      <c r="O139" s="368">
        <v>0</v>
      </c>
      <c r="P139" s="509">
        <f>L139+M139+N139+O139</f>
        <v>0</v>
      </c>
      <c r="Q139" s="369">
        <f>G139-L139</f>
        <v>0</v>
      </c>
      <c r="R139" s="369">
        <f>H139-M139</f>
        <v>0</v>
      </c>
      <c r="S139" s="369">
        <f>I139-N139</f>
        <v>0</v>
      </c>
      <c r="T139" s="369">
        <f>J139-O139</f>
        <v>0</v>
      </c>
      <c r="U139" s="338">
        <f>Q139+R139+S139+T139</f>
        <v>0</v>
      </c>
      <c r="V139" s="591" t="e">
        <f>U139/K139</f>
        <v>#DIV/0!</v>
      </c>
      <c r="W139" s="97"/>
    </row>
    <row r="140" spans="2:23" ht="12.75">
      <c r="B140" s="59"/>
      <c r="C140" s="101"/>
      <c r="D140" s="63" t="s">
        <v>754</v>
      </c>
      <c r="E140" s="601"/>
      <c r="F140" s="592"/>
      <c r="G140" s="368"/>
      <c r="H140" s="368"/>
      <c r="I140" s="368">
        <v>0</v>
      </c>
      <c r="J140" s="368"/>
      <c r="K140" s="509">
        <f>G140+H140+I140+J140</f>
        <v>0</v>
      </c>
      <c r="L140" s="368"/>
      <c r="M140" s="368"/>
      <c r="N140" s="368">
        <v>0</v>
      </c>
      <c r="O140" s="368"/>
      <c r="P140" s="509">
        <f>L140+M140+N140+O140</f>
        <v>0</v>
      </c>
      <c r="Q140" s="369">
        <f>G140-L140</f>
        <v>0</v>
      </c>
      <c r="R140" s="369">
        <f>H140-M140</f>
        <v>0</v>
      </c>
      <c r="S140" s="369">
        <f>I140-N140</f>
        <v>0</v>
      </c>
      <c r="T140" s="369">
        <f>J140-O140</f>
        <v>0</v>
      </c>
      <c r="U140" s="338">
        <f>Q140+R140+S140+T140</f>
        <v>0</v>
      </c>
      <c r="V140" s="591" t="e">
        <f>U140/K140</f>
        <v>#DIV/0!</v>
      </c>
      <c r="W140" s="97"/>
    </row>
    <row r="141" spans="2:23" ht="12.75">
      <c r="B141" s="82"/>
      <c r="C141" s="613" t="s">
        <v>755</v>
      </c>
      <c r="D141" s="614"/>
      <c r="E141" s="615"/>
      <c r="F141" s="592"/>
      <c r="G141" s="368">
        <f>G142+G143</f>
        <v>0</v>
      </c>
      <c r="H141" s="368">
        <f>H142+H143</f>
        <v>0</v>
      </c>
      <c r="I141" s="368">
        <f>I142+I143</f>
        <v>0</v>
      </c>
      <c r="J141" s="368">
        <f>J142+J143</f>
        <v>0</v>
      </c>
      <c r="K141" s="509">
        <f>G141+H141+I141+J141</f>
        <v>0</v>
      </c>
      <c r="L141" s="368">
        <f>L142+L143</f>
        <v>0</v>
      </c>
      <c r="M141" s="368">
        <f>M142+M143</f>
        <v>0</v>
      </c>
      <c r="N141" s="368">
        <f>N142+N143</f>
        <v>0</v>
      </c>
      <c r="O141" s="368">
        <f>O142+O143</f>
        <v>0</v>
      </c>
      <c r="P141" s="509">
        <f>L141+M141+N141+O141</f>
        <v>0</v>
      </c>
      <c r="Q141" s="369">
        <f>G141-L141</f>
        <v>0</v>
      </c>
      <c r="R141" s="369">
        <f>H141-M141</f>
        <v>0</v>
      </c>
      <c r="S141" s="369">
        <f>I141-N141</f>
        <v>0</v>
      </c>
      <c r="T141" s="369">
        <f>J141-O141</f>
        <v>0</v>
      </c>
      <c r="U141" s="338">
        <f>Q141+R141+S141+T141</f>
        <v>0</v>
      </c>
      <c r="V141" s="591" t="e">
        <f>U141/K141</f>
        <v>#DIV/0!</v>
      </c>
      <c r="W141" s="97"/>
    </row>
    <row r="142" spans="1:23" ht="12.75">
      <c r="A142" s="616"/>
      <c r="B142" s="59"/>
      <c r="C142" s="617"/>
      <c r="D142" s="59" t="s">
        <v>756</v>
      </c>
      <c r="E142" s="601"/>
      <c r="F142" s="592"/>
      <c r="G142" s="368"/>
      <c r="H142" s="368"/>
      <c r="I142" s="368"/>
      <c r="J142" s="368"/>
      <c r="K142" s="509">
        <f>G142+H142+I142+J142</f>
        <v>0</v>
      </c>
      <c r="L142" s="368"/>
      <c r="M142" s="368"/>
      <c r="N142" s="368"/>
      <c r="O142" s="368"/>
      <c r="P142" s="509">
        <f>L142+M142+N142+O142</f>
        <v>0</v>
      </c>
      <c r="Q142" s="369">
        <f>G142-L142</f>
        <v>0</v>
      </c>
      <c r="R142" s="369">
        <f>H142-M142</f>
        <v>0</v>
      </c>
      <c r="S142" s="369">
        <f>I142-N142</f>
        <v>0</v>
      </c>
      <c r="T142" s="369">
        <f>J142-O142</f>
        <v>0</v>
      </c>
      <c r="U142" s="338">
        <f>Q142+R142+S142+T142</f>
        <v>0</v>
      </c>
      <c r="V142" s="591" t="e">
        <f>U142/K142</f>
        <v>#DIV/0!</v>
      </c>
      <c r="W142" s="97"/>
    </row>
    <row r="143" spans="2:23" ht="12.75">
      <c r="B143" s="64"/>
      <c r="D143" s="79" t="s">
        <v>757</v>
      </c>
      <c r="E143" s="601"/>
      <c r="F143" s="592"/>
      <c r="G143" s="368"/>
      <c r="H143" s="368"/>
      <c r="I143" s="368"/>
      <c r="J143" s="368"/>
      <c r="K143" s="509">
        <f>G143+H143+I143+J143</f>
        <v>0</v>
      </c>
      <c r="L143" s="368"/>
      <c r="M143" s="368"/>
      <c r="N143" s="368">
        <v>0</v>
      </c>
      <c r="O143" s="368"/>
      <c r="P143" s="509">
        <f>L143+M143+N143+O143</f>
        <v>0</v>
      </c>
      <c r="Q143" s="369">
        <f>G143-L143</f>
        <v>0</v>
      </c>
      <c r="R143" s="369">
        <f>H143-M143</f>
        <v>0</v>
      </c>
      <c r="S143" s="369">
        <f>I143-N143</f>
        <v>0</v>
      </c>
      <c r="T143" s="369">
        <f>J143-O143</f>
        <v>0</v>
      </c>
      <c r="U143" s="338">
        <f>Q143+R143+S143+T143</f>
        <v>0</v>
      </c>
      <c r="V143" s="591" t="e">
        <f>U143/K143</f>
        <v>#DIV/0!</v>
      </c>
      <c r="W143" s="97"/>
    </row>
    <row r="144" spans="1:24" ht="12.75">
      <c r="A144" s="32">
        <v>139</v>
      </c>
      <c r="B144" s="59">
        <v>143</v>
      </c>
      <c r="C144" s="602" t="s">
        <v>758</v>
      </c>
      <c r="D144" s="134"/>
      <c r="E144" s="618"/>
      <c r="F144" s="63"/>
      <c r="G144" s="509">
        <f>G11+G43+G84+G117+G142+G143</f>
        <v>723683282</v>
      </c>
      <c r="H144" s="509">
        <f>H11+H43+H84+H117+H142+H143</f>
        <v>1572457916.49</v>
      </c>
      <c r="I144" s="509">
        <f>I11+I43+I84+I117+I142+I143</f>
        <v>311839344</v>
      </c>
      <c r="J144" s="509">
        <f>J11+J43+J84+J117+J142+J143</f>
        <v>73454255</v>
      </c>
      <c r="K144" s="509">
        <f>G144+H144+I144+J144</f>
        <v>2681434797.49</v>
      </c>
      <c r="L144" s="509">
        <f>L11+L43+L84+L117+L142+L143</f>
        <v>292382163.24</v>
      </c>
      <c r="M144" s="509">
        <f>M11+M43+M84+M117+M142+M143</f>
        <v>549206695.08</v>
      </c>
      <c r="N144" s="509">
        <f>N11+N43+N84+N117+N142+N143</f>
        <v>35434818.21</v>
      </c>
      <c r="O144" s="509">
        <f>O11+O43+O84+O117+O142+O143</f>
        <v>28804645.759999998</v>
      </c>
      <c r="P144" s="509">
        <f>L144+M144+N144+O144</f>
        <v>905828322.2900001</v>
      </c>
      <c r="Q144" s="339">
        <f>Q11+Q43+Q84+Q117</f>
        <v>431301118.76000005</v>
      </c>
      <c r="R144" s="339">
        <f>R11+R43+R84+R117</f>
        <v>1023251221.41</v>
      </c>
      <c r="S144" s="339">
        <f>S11+S43+S84+S117</f>
        <v>276404525.79</v>
      </c>
      <c r="T144" s="339">
        <f>T11+T43+T84+T117</f>
        <v>44649609.24</v>
      </c>
      <c r="U144" s="338">
        <f>Q144+R144+S144+T144</f>
        <v>1775606475.2</v>
      </c>
      <c r="V144" s="591">
        <f>U144/K144</f>
        <v>0.6621852139988953</v>
      </c>
      <c r="W144" s="97"/>
      <c r="X144" s="195"/>
    </row>
    <row r="145" spans="1:23" ht="12.75">
      <c r="A145" s="32">
        <v>140</v>
      </c>
      <c r="B145" s="59">
        <v>144</v>
      </c>
      <c r="C145" s="619" t="s">
        <v>641</v>
      </c>
      <c r="D145" s="620"/>
      <c r="E145" s="620"/>
      <c r="F145" s="35"/>
      <c r="G145" s="599"/>
      <c r="H145" s="599"/>
      <c r="I145" s="599"/>
      <c r="J145" s="368"/>
      <c r="K145" s="509">
        <f>G145+H145+I145+J145</f>
        <v>0</v>
      </c>
      <c r="L145" s="368"/>
      <c r="M145" s="368"/>
      <c r="N145" s="368"/>
      <c r="O145" s="368"/>
      <c r="P145" s="509">
        <f>L145+M145+N145+O145</f>
        <v>0</v>
      </c>
      <c r="Q145" s="369">
        <f>G145-L145</f>
        <v>0</v>
      </c>
      <c r="R145" s="369">
        <f>H145-M145</f>
        <v>0</v>
      </c>
      <c r="S145" s="369">
        <f>I145-N145</f>
        <v>0</v>
      </c>
      <c r="T145" s="369">
        <f>J145-O145</f>
        <v>0</v>
      </c>
      <c r="U145" s="338">
        <f>Q145+R145+S145+T145</f>
        <v>0</v>
      </c>
      <c r="V145" s="591" t="e">
        <f>U145/K145</f>
        <v>#DIV/0!</v>
      </c>
      <c r="W145" s="97"/>
    </row>
    <row r="146" spans="1:23" ht="12.75">
      <c r="A146" s="32">
        <v>141</v>
      </c>
      <c r="B146" s="59">
        <v>145</v>
      </c>
      <c r="C146" s="134" t="s">
        <v>759</v>
      </c>
      <c r="D146" s="98"/>
      <c r="E146" s="98"/>
      <c r="F146" s="227"/>
      <c r="G146" s="368"/>
      <c r="H146" s="368"/>
      <c r="I146" s="599"/>
      <c r="J146" s="368"/>
      <c r="K146" s="509">
        <f>G146+H146+I146+J146</f>
        <v>0</v>
      </c>
      <c r="L146" s="368"/>
      <c r="M146" s="368"/>
      <c r="N146" s="368"/>
      <c r="O146" s="368"/>
      <c r="P146" s="509">
        <f>L146+M146+N146+O146</f>
        <v>0</v>
      </c>
      <c r="Q146" s="369">
        <f>G146-L146</f>
        <v>0</v>
      </c>
      <c r="R146" s="369">
        <f>H146-M146</f>
        <v>0</v>
      </c>
      <c r="S146" s="369">
        <f>I146-N146</f>
        <v>0</v>
      </c>
      <c r="T146" s="369">
        <f>J146-O146</f>
        <v>0</v>
      </c>
      <c r="U146" s="338">
        <f>Q146+R146+S146+T146</f>
        <v>0</v>
      </c>
      <c r="V146" s="591" t="e">
        <f>U146/K146</f>
        <v>#DIV/0!</v>
      </c>
      <c r="W146" s="97"/>
    </row>
    <row r="147" spans="1:23" ht="12.75">
      <c r="A147" s="32">
        <v>142</v>
      </c>
      <c r="B147" s="59">
        <v>146</v>
      </c>
      <c r="C147" s="593" t="s">
        <v>683</v>
      </c>
      <c r="D147" s="132"/>
      <c r="E147" s="132"/>
      <c r="F147" s="253"/>
      <c r="G147" s="599">
        <v>0</v>
      </c>
      <c r="H147" s="599">
        <v>39400000</v>
      </c>
      <c r="I147" s="599"/>
      <c r="J147" s="368">
        <v>60600000</v>
      </c>
      <c r="K147" s="509">
        <f>G147+H147+I147+J147</f>
        <v>100000000</v>
      </c>
      <c r="L147" s="368">
        <v>0</v>
      </c>
      <c r="M147" s="368">
        <v>17334591.18</v>
      </c>
      <c r="N147" s="368"/>
      <c r="O147" s="368">
        <v>15405250</v>
      </c>
      <c r="P147" s="509">
        <f>L147+M147+N147+O147</f>
        <v>32739841.18</v>
      </c>
      <c r="Q147" s="369">
        <f>G147-L147</f>
        <v>0</v>
      </c>
      <c r="R147" s="369">
        <f>H147-M147</f>
        <v>22065408.82</v>
      </c>
      <c r="S147" s="369">
        <f>I147-N147</f>
        <v>0</v>
      </c>
      <c r="T147" s="369">
        <f>J147-O147</f>
        <v>45194750</v>
      </c>
      <c r="U147" s="338">
        <f>Q147+R147+S147+T147</f>
        <v>67260158.82</v>
      </c>
      <c r="V147" s="591">
        <f>U147/K147</f>
        <v>0.6726015881999999</v>
      </c>
      <c r="W147" s="97"/>
    </row>
    <row r="148" spans="1:23" ht="12.75">
      <c r="A148" s="32">
        <v>143</v>
      </c>
      <c r="B148" s="59">
        <v>147</v>
      </c>
      <c r="C148" s="593" t="s">
        <v>684</v>
      </c>
      <c r="D148" s="132"/>
      <c r="E148" s="132"/>
      <c r="F148" s="253"/>
      <c r="G148" s="599">
        <v>0</v>
      </c>
      <c r="H148" s="599">
        <v>0</v>
      </c>
      <c r="I148" s="599"/>
      <c r="J148" s="368">
        <v>0</v>
      </c>
      <c r="K148" s="509">
        <f>G148+H148+I148+J148</f>
        <v>0</v>
      </c>
      <c r="L148" s="368">
        <v>0</v>
      </c>
      <c r="M148" s="368">
        <v>0</v>
      </c>
      <c r="N148" s="368"/>
      <c r="O148" s="368">
        <v>0</v>
      </c>
      <c r="P148" s="509">
        <f>L148+M148+N148+O148</f>
        <v>0</v>
      </c>
      <c r="Q148" s="369">
        <f>G148-L148</f>
        <v>0</v>
      </c>
      <c r="R148" s="369">
        <f>H148-M148</f>
        <v>0</v>
      </c>
      <c r="S148" s="369">
        <f>I148-N148</f>
        <v>0</v>
      </c>
      <c r="T148" s="369">
        <f>J148-O148</f>
        <v>0</v>
      </c>
      <c r="U148" s="338">
        <f>Q148+R148+S148+T148</f>
        <v>0</v>
      </c>
      <c r="V148" s="591" t="e">
        <f>U148/K148</f>
        <v>#DIV/0!</v>
      </c>
      <c r="W148" s="97"/>
    </row>
    <row r="149" spans="1:23" ht="12.75">
      <c r="A149" s="32">
        <v>144</v>
      </c>
      <c r="B149" s="59">
        <v>148</v>
      </c>
      <c r="C149" s="593" t="s">
        <v>685</v>
      </c>
      <c r="D149" s="132"/>
      <c r="E149" s="132"/>
      <c r="F149" s="253"/>
      <c r="G149" s="599">
        <v>0</v>
      </c>
      <c r="H149" s="599">
        <v>0</v>
      </c>
      <c r="I149" s="599"/>
      <c r="J149" s="368">
        <v>0</v>
      </c>
      <c r="K149" s="509">
        <f>G149+H149+I149+J149</f>
        <v>0</v>
      </c>
      <c r="L149" s="368">
        <v>0</v>
      </c>
      <c r="M149" s="368">
        <v>0</v>
      </c>
      <c r="N149" s="368"/>
      <c r="O149" s="368">
        <v>0</v>
      </c>
      <c r="P149" s="509">
        <f>L149+M149+N149+O149</f>
        <v>0</v>
      </c>
      <c r="Q149" s="369">
        <f>G149-L149</f>
        <v>0</v>
      </c>
      <c r="R149" s="369">
        <f>H149-M149</f>
        <v>0</v>
      </c>
      <c r="S149" s="369">
        <f>I149-N149</f>
        <v>0</v>
      </c>
      <c r="T149" s="369">
        <f>J149-O149</f>
        <v>0</v>
      </c>
      <c r="U149" s="338">
        <f>Q149+R149+S149+T149</f>
        <v>0</v>
      </c>
      <c r="V149" s="591" t="e">
        <f>U149/K149</f>
        <v>#DIV/0!</v>
      </c>
      <c r="W149" s="97"/>
    </row>
    <row r="150" spans="1:23" ht="12.75">
      <c r="A150" s="32">
        <v>145</v>
      </c>
      <c r="B150" s="59">
        <v>149</v>
      </c>
      <c r="C150" s="593" t="s">
        <v>686</v>
      </c>
      <c r="D150" s="132"/>
      <c r="E150" s="132"/>
      <c r="F150" s="253"/>
      <c r="G150" s="599">
        <v>0</v>
      </c>
      <c r="H150" s="599">
        <v>0</v>
      </c>
      <c r="I150" s="599"/>
      <c r="J150" s="368">
        <v>0</v>
      </c>
      <c r="K150" s="509">
        <f>G150+H150+I150+J150</f>
        <v>0</v>
      </c>
      <c r="L150" s="368">
        <v>0</v>
      </c>
      <c r="M150" s="368">
        <v>0</v>
      </c>
      <c r="N150" s="368"/>
      <c r="O150" s="368">
        <v>0</v>
      </c>
      <c r="P150" s="509">
        <f>L150+M150+N150+O150</f>
        <v>0</v>
      </c>
      <c r="Q150" s="369">
        <f>G150-L150</f>
        <v>0</v>
      </c>
      <c r="R150" s="369">
        <f>H150-M150</f>
        <v>0</v>
      </c>
      <c r="S150" s="369">
        <f>I150-N150</f>
        <v>0</v>
      </c>
      <c r="T150" s="369">
        <f>J150-O150</f>
        <v>0</v>
      </c>
      <c r="U150" s="338">
        <f>Q150+R150+S150+T150</f>
        <v>0</v>
      </c>
      <c r="V150" s="591" t="e">
        <f>U150/K150</f>
        <v>#DIV/0!</v>
      </c>
      <c r="W150" s="97"/>
    </row>
    <row r="151" spans="1:23" ht="12.75">
      <c r="A151" s="32">
        <v>146</v>
      </c>
      <c r="B151" s="59">
        <v>150</v>
      </c>
      <c r="C151" s="593" t="s">
        <v>687</v>
      </c>
      <c r="D151" s="132"/>
      <c r="E151" s="132"/>
      <c r="F151" s="253"/>
      <c r="G151" s="599">
        <v>0</v>
      </c>
      <c r="H151" s="599">
        <v>0</v>
      </c>
      <c r="I151" s="599"/>
      <c r="J151" s="368">
        <v>0</v>
      </c>
      <c r="K151" s="509">
        <f>G151+H151+I151+J151</f>
        <v>0</v>
      </c>
      <c r="L151" s="368">
        <v>0</v>
      </c>
      <c r="M151" s="368">
        <v>0</v>
      </c>
      <c r="N151" s="368"/>
      <c r="O151" s="368">
        <v>0</v>
      </c>
      <c r="P151" s="509">
        <f>L151+M151+N151+O151</f>
        <v>0</v>
      </c>
      <c r="Q151" s="369">
        <f>G151-L151</f>
        <v>0</v>
      </c>
      <c r="R151" s="369">
        <f>H151-M151</f>
        <v>0</v>
      </c>
      <c r="S151" s="369">
        <f>I151-N151</f>
        <v>0</v>
      </c>
      <c r="T151" s="369">
        <f>J151-O151</f>
        <v>0</v>
      </c>
      <c r="U151" s="338">
        <f>Q151+R151+S151+T151</f>
        <v>0</v>
      </c>
      <c r="V151" s="591" t="e">
        <f>U151/K151</f>
        <v>#DIV/0!</v>
      </c>
      <c r="W151" s="97"/>
    </row>
    <row r="152" spans="1:23" ht="12.75">
      <c r="A152" s="32">
        <v>147</v>
      </c>
      <c r="B152" s="59">
        <v>151</v>
      </c>
      <c r="C152" s="593" t="s">
        <v>608</v>
      </c>
      <c r="D152" s="132"/>
      <c r="E152" s="132"/>
      <c r="F152" s="253"/>
      <c r="G152" s="339">
        <f>5_RecExp!F710</f>
        <v>0</v>
      </c>
      <c r="H152" s="339">
        <f>5_RecExp!G710</f>
        <v>0</v>
      </c>
      <c r="I152" s="339"/>
      <c r="J152" s="337">
        <f>5_RecExp!H710</f>
        <v>0</v>
      </c>
      <c r="K152" s="509">
        <f>G152+H152+I152+J152</f>
        <v>0</v>
      </c>
      <c r="L152" s="337">
        <f>5_RecExp!F716</f>
        <v>0</v>
      </c>
      <c r="M152" s="337">
        <f>5_RecExp!G716</f>
        <v>0</v>
      </c>
      <c r="N152" s="337"/>
      <c r="O152" s="337">
        <f>5_RecExp!I716</f>
        <v>0</v>
      </c>
      <c r="P152" s="509">
        <f>L152+M152+N152+O152</f>
        <v>0</v>
      </c>
      <c r="Q152" s="369">
        <f>G152-L152</f>
        <v>0</v>
      </c>
      <c r="R152" s="369">
        <f>H152-M152</f>
        <v>0</v>
      </c>
      <c r="S152" s="369">
        <f>I152-N152</f>
        <v>0</v>
      </c>
      <c r="T152" s="369">
        <f>J152-O152</f>
        <v>0</v>
      </c>
      <c r="U152" s="338">
        <f>Q152+R152+S152+T152</f>
        <v>0</v>
      </c>
      <c r="V152" s="591" t="e">
        <f>U152/K152</f>
        <v>#DIV/0!</v>
      </c>
      <c r="W152" s="97"/>
    </row>
    <row r="153" spans="1:23" ht="12.75">
      <c r="A153" s="32">
        <v>148</v>
      </c>
      <c r="B153" s="59">
        <v>152</v>
      </c>
      <c r="C153" s="593" t="s">
        <v>635</v>
      </c>
      <c r="D153" s="132"/>
      <c r="E153" s="132"/>
      <c r="F153" s="253"/>
      <c r="G153" s="337">
        <f>5_RecExp!F695</f>
        <v>0</v>
      </c>
      <c r="H153" s="337">
        <f>5_RecExp!G695</f>
        <v>0</v>
      </c>
      <c r="I153" s="337"/>
      <c r="J153" s="337">
        <f>5_RecExp!H695</f>
        <v>0</v>
      </c>
      <c r="K153" s="509">
        <f>G153+H153+I153+J153</f>
        <v>0</v>
      </c>
      <c r="L153" s="337">
        <f>5_RecExp!F701</f>
        <v>0</v>
      </c>
      <c r="M153" s="337">
        <f>5_RecExp!G701</f>
        <v>0</v>
      </c>
      <c r="N153" s="337"/>
      <c r="O153" s="337">
        <f>5_RecExp!H716</f>
        <v>0</v>
      </c>
      <c r="P153" s="509">
        <f>L153+M153+N153+O153</f>
        <v>0</v>
      </c>
      <c r="Q153" s="369">
        <f>G153-L153</f>
        <v>0</v>
      </c>
      <c r="R153" s="369">
        <f>H153-M153</f>
        <v>0</v>
      </c>
      <c r="S153" s="369">
        <f>I153-N153</f>
        <v>0</v>
      </c>
      <c r="T153" s="369">
        <f>J153-O153</f>
        <v>0</v>
      </c>
      <c r="U153" s="338">
        <f>Q153+R153+S153+T153</f>
        <v>0</v>
      </c>
      <c r="V153" s="591" t="e">
        <f>U153/K153</f>
        <v>#DIV/0!</v>
      </c>
      <c r="W153" s="97"/>
    </row>
    <row r="154" spans="1:23" ht="12.75">
      <c r="A154" s="32">
        <v>149</v>
      </c>
      <c r="B154" s="59">
        <v>153</v>
      </c>
      <c r="C154" s="593" t="s">
        <v>688</v>
      </c>
      <c r="D154" s="132"/>
      <c r="E154" s="132"/>
      <c r="F154" s="253"/>
      <c r="G154" s="599">
        <v>0</v>
      </c>
      <c r="H154" s="599">
        <v>0</v>
      </c>
      <c r="I154" s="599"/>
      <c r="J154" s="368">
        <v>0</v>
      </c>
      <c r="K154" s="509">
        <f>G154+H154+I154+J154</f>
        <v>0</v>
      </c>
      <c r="L154" s="368">
        <v>0</v>
      </c>
      <c r="M154" s="368">
        <v>0</v>
      </c>
      <c r="N154" s="368"/>
      <c r="O154" s="368">
        <v>0</v>
      </c>
      <c r="P154" s="509">
        <f>L154+M154+N154+O154</f>
        <v>0</v>
      </c>
      <c r="Q154" s="369">
        <f>G154-L154</f>
        <v>0</v>
      </c>
      <c r="R154" s="369">
        <f>H154-M154</f>
        <v>0</v>
      </c>
      <c r="S154" s="369">
        <f>I154-N154</f>
        <v>0</v>
      </c>
      <c r="T154" s="369">
        <f>J154-O154</f>
        <v>0</v>
      </c>
      <c r="U154" s="338">
        <f>Q154+R154+S154+T154</f>
        <v>0</v>
      </c>
      <c r="V154" s="591" t="e">
        <f>U154/K154</f>
        <v>#DIV/0!</v>
      </c>
      <c r="W154" s="97"/>
    </row>
    <row r="155" spans="1:23" ht="12.75">
      <c r="A155" s="32">
        <v>150</v>
      </c>
      <c r="B155" s="59">
        <v>154</v>
      </c>
      <c r="C155" s="593" t="s">
        <v>760</v>
      </c>
      <c r="D155" s="132"/>
      <c r="E155" s="132"/>
      <c r="F155" s="253"/>
      <c r="G155" s="599">
        <v>0</v>
      </c>
      <c r="H155" s="599">
        <v>0</v>
      </c>
      <c r="I155" s="599"/>
      <c r="J155" s="368">
        <v>0</v>
      </c>
      <c r="K155" s="509">
        <f>G155+H155+I155+J155</f>
        <v>0</v>
      </c>
      <c r="L155" s="368">
        <v>0</v>
      </c>
      <c r="M155" s="368">
        <v>0</v>
      </c>
      <c r="N155" s="368"/>
      <c r="O155" s="368">
        <v>0</v>
      </c>
      <c r="P155" s="509">
        <f>L155+M155+N155+O155</f>
        <v>0</v>
      </c>
      <c r="Q155" s="369">
        <f>G155-L155</f>
        <v>0</v>
      </c>
      <c r="R155" s="369">
        <f>H155-M155</f>
        <v>0</v>
      </c>
      <c r="S155" s="369">
        <f>I155-N155</f>
        <v>0</v>
      </c>
      <c r="T155" s="369">
        <f>J155-O155</f>
        <v>0</v>
      </c>
      <c r="U155" s="338">
        <f>Q155+R155+S155+T155</f>
        <v>0</v>
      </c>
      <c r="V155" s="591" t="e">
        <f>U155/K155</f>
        <v>#DIV/0!</v>
      </c>
      <c r="W155" s="97"/>
    </row>
    <row r="156" spans="1:23" ht="12.75">
      <c r="A156" s="32">
        <v>151</v>
      </c>
      <c r="B156" s="59">
        <v>155</v>
      </c>
      <c r="C156" s="376" t="s">
        <v>761</v>
      </c>
      <c r="D156" s="375"/>
      <c r="E156" s="132"/>
      <c r="F156" s="253"/>
      <c r="G156" s="599"/>
      <c r="H156" s="599"/>
      <c r="I156" s="339">
        <f>6_RecAP_DS!F79</f>
        <v>0</v>
      </c>
      <c r="J156" s="368"/>
      <c r="K156" s="509">
        <f>G156+H156+I156+J156</f>
        <v>0</v>
      </c>
      <c r="L156" s="368"/>
      <c r="M156" s="368"/>
      <c r="N156" s="337">
        <f>6_RecAP_DS!F91</f>
        <v>0</v>
      </c>
      <c r="O156" s="368"/>
      <c r="P156" s="509">
        <f>L156+M156+N156+O156</f>
        <v>0</v>
      </c>
      <c r="Q156" s="369">
        <f>G156-L156</f>
        <v>0</v>
      </c>
      <c r="R156" s="369">
        <f>H156-M156</f>
        <v>0</v>
      </c>
      <c r="S156" s="369">
        <f>I156-N156</f>
        <v>0</v>
      </c>
      <c r="T156" s="369">
        <f>J156-O156</f>
        <v>0</v>
      </c>
      <c r="U156" s="338">
        <f>Q156+R156+S156+T156</f>
        <v>0</v>
      </c>
      <c r="V156" s="591" t="e">
        <f>U156/K156</f>
        <v>#DIV/0!</v>
      </c>
      <c r="W156" s="97"/>
    </row>
    <row r="157" spans="1:23" ht="12.75">
      <c r="A157" s="32">
        <v>152</v>
      </c>
      <c r="B157" s="59">
        <v>156</v>
      </c>
      <c r="C157" s="376" t="s">
        <v>748</v>
      </c>
      <c r="D157" s="375"/>
      <c r="E157" s="132"/>
      <c r="F157" s="253"/>
      <c r="G157" s="599"/>
      <c r="H157" s="599"/>
      <c r="I157" s="339">
        <f>6_RecAP_DS!G79+6_RecAP_DS!H79</f>
        <v>0</v>
      </c>
      <c r="J157" s="368"/>
      <c r="K157" s="509">
        <f>G157+H157+I157+J157</f>
        <v>0</v>
      </c>
      <c r="L157" s="368"/>
      <c r="M157" s="368"/>
      <c r="N157" s="337">
        <f>6_RecAP_DS!G91+6_RecAP_DS!H91</f>
        <v>0</v>
      </c>
      <c r="O157" s="368"/>
      <c r="P157" s="509">
        <f>L157+M157+N157+O157</f>
        <v>0</v>
      </c>
      <c r="Q157" s="369">
        <f>G157-L157</f>
        <v>0</v>
      </c>
      <c r="R157" s="369">
        <f>H157-M157</f>
        <v>0</v>
      </c>
      <c r="S157" s="369">
        <f>I157-N157</f>
        <v>0</v>
      </c>
      <c r="T157" s="369">
        <f>J157-O157</f>
        <v>0</v>
      </c>
      <c r="U157" s="338">
        <f>Q157+R157+S157+T157</f>
        <v>0</v>
      </c>
      <c r="V157" s="591" t="e">
        <f>U157/K157</f>
        <v>#DIV/0!</v>
      </c>
      <c r="W157" s="97"/>
    </row>
    <row r="158" spans="1:23" ht="12.75">
      <c r="A158" s="32">
        <v>153</v>
      </c>
      <c r="B158" s="59">
        <v>157</v>
      </c>
      <c r="C158" s="593" t="s">
        <v>376</v>
      </c>
      <c r="D158" s="132"/>
      <c r="E158" s="132"/>
      <c r="F158" s="253"/>
      <c r="G158" s="599">
        <v>0</v>
      </c>
      <c r="H158" s="599">
        <v>0</v>
      </c>
      <c r="I158" s="599"/>
      <c r="J158" s="368">
        <v>0</v>
      </c>
      <c r="K158" s="509">
        <f>G158+H158+I158+J158</f>
        <v>0</v>
      </c>
      <c r="L158" s="368">
        <v>0</v>
      </c>
      <c r="M158" s="368">
        <v>0</v>
      </c>
      <c r="N158" s="368"/>
      <c r="O158" s="368">
        <v>0</v>
      </c>
      <c r="P158" s="509">
        <f>L158+M158+N158+O158</f>
        <v>0</v>
      </c>
      <c r="Q158" s="369">
        <f>G158-L158</f>
        <v>0</v>
      </c>
      <c r="R158" s="369">
        <f>H158-M158</f>
        <v>0</v>
      </c>
      <c r="S158" s="369">
        <f>I158-N158</f>
        <v>0</v>
      </c>
      <c r="T158" s="369">
        <f>J158-O158</f>
        <v>0</v>
      </c>
      <c r="U158" s="338">
        <f>Q158+R158+S158+T158</f>
        <v>0</v>
      </c>
      <c r="V158" s="591" t="e">
        <f>U158/K158</f>
        <v>#DIV/0!</v>
      </c>
      <c r="W158" s="97"/>
    </row>
    <row r="159" spans="1:23" ht="12.75">
      <c r="A159" s="32">
        <v>154</v>
      </c>
      <c r="B159" s="59">
        <v>158</v>
      </c>
      <c r="C159" s="602" t="s">
        <v>762</v>
      </c>
      <c r="D159" s="134"/>
      <c r="E159" s="618"/>
      <c r="F159" s="63"/>
      <c r="G159" s="509">
        <f>SUM(G147:G158)</f>
        <v>0</v>
      </c>
      <c r="H159" s="509">
        <f>SUM(H147:H158)</f>
        <v>39400000</v>
      </c>
      <c r="I159" s="509">
        <f>SUM(I147:I158)</f>
        <v>0</v>
      </c>
      <c r="J159" s="509">
        <f>SUM(J147:J158)</f>
        <v>60600000</v>
      </c>
      <c r="K159" s="509">
        <f>G159+H159+I159+J159</f>
        <v>100000000</v>
      </c>
      <c r="L159" s="509">
        <f>SUM(L147:L158)</f>
        <v>0</v>
      </c>
      <c r="M159" s="509">
        <f>SUM(M147:M158)</f>
        <v>17334591.18</v>
      </c>
      <c r="N159" s="509">
        <f>SUM(N147:N158)</f>
        <v>0</v>
      </c>
      <c r="O159" s="509">
        <f>SUM(O147:O158)</f>
        <v>15405250</v>
      </c>
      <c r="P159" s="509">
        <f>L159+M159+N159+O159</f>
        <v>32739841.18</v>
      </c>
      <c r="Q159" s="509">
        <f>SUM(Q147:Q158)</f>
        <v>0</v>
      </c>
      <c r="R159" s="509">
        <f>SUM(R147:R158)</f>
        <v>22065408.82</v>
      </c>
      <c r="S159" s="509">
        <f>SUM(S147:S158)</f>
        <v>0</v>
      </c>
      <c r="T159" s="509">
        <f>SUM(T147:T158)</f>
        <v>45194750</v>
      </c>
      <c r="U159" s="338">
        <f>Q159+R159+S159+T159</f>
        <v>67260158.82</v>
      </c>
      <c r="V159" s="591">
        <f>U159/K159</f>
        <v>0.6726015881999999</v>
      </c>
      <c r="W159" s="97"/>
    </row>
    <row r="160" spans="1:23" ht="12.75">
      <c r="A160" s="32">
        <v>155</v>
      </c>
      <c r="B160" s="59">
        <v>159</v>
      </c>
      <c r="C160" s="602" t="s">
        <v>763</v>
      </c>
      <c r="D160" s="134"/>
      <c r="E160" s="134"/>
      <c r="F160" s="63"/>
      <c r="G160" s="339">
        <f>G144+G159</f>
        <v>723683282</v>
      </c>
      <c r="H160" s="339">
        <f>H144+H159</f>
        <v>1611857916.49</v>
      </c>
      <c r="I160" s="339">
        <f>I144+I159</f>
        <v>311839344</v>
      </c>
      <c r="J160" s="339">
        <f>J144+J159</f>
        <v>134054255</v>
      </c>
      <c r="K160" s="509">
        <f>G160+H160+I160+J160</f>
        <v>2781434797.49</v>
      </c>
      <c r="L160" s="339">
        <f>L144+L159</f>
        <v>292382163.24</v>
      </c>
      <c r="M160" s="339">
        <f>M144+M159</f>
        <v>566541286.26</v>
      </c>
      <c r="N160" s="339">
        <f>N144+N159</f>
        <v>35434818.21</v>
      </c>
      <c r="O160" s="339">
        <f>O144+O159</f>
        <v>44209895.76</v>
      </c>
      <c r="P160" s="509">
        <f>L160+M160+N160+O160</f>
        <v>938568163.47</v>
      </c>
      <c r="Q160" s="339">
        <f>Q144+Q159</f>
        <v>431301118.76000005</v>
      </c>
      <c r="R160" s="339">
        <f>R144+R159</f>
        <v>1045316630.23</v>
      </c>
      <c r="S160" s="339">
        <f>S144+S159</f>
        <v>276404525.79</v>
      </c>
      <c r="T160" s="339">
        <f>T144+T159</f>
        <v>89844359.24000001</v>
      </c>
      <c r="U160" s="338">
        <f>Q160+R160+S160+T160</f>
        <v>1842866634.02</v>
      </c>
      <c r="V160" s="591">
        <f>U160/K160</f>
        <v>0.6625597104354288</v>
      </c>
      <c r="W160" s="97"/>
    </row>
    <row r="161" spans="1:22" ht="12.75">
      <c r="A161" s="32">
        <v>156</v>
      </c>
      <c r="B161" s="59">
        <v>160</v>
      </c>
      <c r="C161" s="63" t="s">
        <v>764</v>
      </c>
      <c r="D161" s="70"/>
      <c r="E161" s="70"/>
      <c r="F161" s="63"/>
      <c r="G161" s="621"/>
      <c r="H161" s="599"/>
      <c r="I161" s="622"/>
      <c r="J161" s="367"/>
      <c r="K161" s="509">
        <f>G161+H161+I161+J161</f>
        <v>0</v>
      </c>
      <c r="L161" s="337">
        <f>6_RecAP_DS!F20</f>
        <v>0</v>
      </c>
      <c r="M161" s="337">
        <f>6_RecAP_DS!G20</f>
        <v>0</v>
      </c>
      <c r="N161" s="368"/>
      <c r="O161" s="337">
        <f>6_RecAP_DS!H20</f>
        <v>0</v>
      </c>
      <c r="P161" s="509">
        <f>L161+M161+N161+O161</f>
        <v>0</v>
      </c>
      <c r="Q161" s="369">
        <f>G161-L161</f>
        <v>0</v>
      </c>
      <c r="R161" s="369">
        <f>H161-M161</f>
        <v>0</v>
      </c>
      <c r="S161" s="369">
        <f>I161-N161</f>
        <v>0</v>
      </c>
      <c r="T161" s="369">
        <f>J161-O161</f>
        <v>0</v>
      </c>
      <c r="U161" s="338">
        <f>Q161+R161+S161+T161</f>
        <v>0</v>
      </c>
      <c r="V161" s="591" t="e">
        <f>U161/K161</f>
        <v>#DIV/0!</v>
      </c>
    </row>
    <row r="162" spans="1:22" ht="12.75">
      <c r="A162" s="32">
        <v>157</v>
      </c>
      <c r="B162" s="59">
        <v>161</v>
      </c>
      <c r="C162" s="194" t="s">
        <v>765</v>
      </c>
      <c r="D162" s="87"/>
      <c r="E162" s="87"/>
      <c r="F162" s="194"/>
      <c r="G162" s="623"/>
      <c r="H162" s="623"/>
      <c r="I162" s="623"/>
      <c r="J162" s="624"/>
      <c r="K162" s="625">
        <f>G162+H162+I162+J162</f>
        <v>0</v>
      </c>
      <c r="L162" s="626">
        <f>6_RecAP_DS!F40</f>
        <v>0</v>
      </c>
      <c r="M162" s="627">
        <f>6_RecAP_DS!G40</f>
        <v>0</v>
      </c>
      <c r="N162" s="624"/>
      <c r="O162" s="627">
        <f>6_RecAP_DS!H40</f>
        <v>0</v>
      </c>
      <c r="P162" s="625">
        <f>L162+M162+N162+O162</f>
        <v>0</v>
      </c>
      <c r="Q162" s="626">
        <f>G162-L162</f>
        <v>0</v>
      </c>
      <c r="R162" s="626">
        <f>H162-M162</f>
        <v>0</v>
      </c>
      <c r="S162" s="626">
        <f>I162-N162</f>
        <v>0</v>
      </c>
      <c r="T162" s="626">
        <f>J162-O162</f>
        <v>0</v>
      </c>
      <c r="U162" s="628">
        <f>Q162+R162+S162+T162</f>
        <v>0</v>
      </c>
      <c r="V162" s="629" t="e">
        <f>U162/K162</f>
        <v>#DIV/0!</v>
      </c>
    </row>
    <row r="163" spans="1:22" s="41" customFormat="1" ht="11.25">
      <c r="A163" s="630"/>
      <c r="C163" s="93" t="s">
        <v>99</v>
      </c>
      <c r="D163" s="613"/>
      <c r="E163" s="613"/>
      <c r="F163" s="35"/>
      <c r="G163" s="255">
        <v>0</v>
      </c>
      <c r="H163" s="255">
        <v>0</v>
      </c>
      <c r="I163" s="255">
        <v>0</v>
      </c>
      <c r="J163" s="255">
        <v>0</v>
      </c>
      <c r="K163" s="257">
        <f>G163+H163+I163+J163</f>
        <v>0</v>
      </c>
      <c r="L163" s="255">
        <v>0</v>
      </c>
      <c r="M163" s="255">
        <v>0</v>
      </c>
      <c r="N163" s="255">
        <v>0</v>
      </c>
      <c r="O163" s="255">
        <v>0</v>
      </c>
      <c r="P163" s="509">
        <f>L163+M163+N163+O163</f>
        <v>0</v>
      </c>
      <c r="Q163" s="369">
        <f>G163-L163</f>
        <v>0</v>
      </c>
      <c r="R163" s="369">
        <f>H163-M163</f>
        <v>0</v>
      </c>
      <c r="S163" s="369">
        <f>I163-N163</f>
        <v>0</v>
      </c>
      <c r="T163" s="369">
        <f>J163-O163</f>
        <v>0</v>
      </c>
      <c r="U163" s="338">
        <f>Q163+R163+S163+T163</f>
        <v>0</v>
      </c>
      <c r="V163" s="591" t="e">
        <f>U163/K163</f>
        <v>#DIV/0!</v>
      </c>
    </row>
    <row r="164" spans="2:22" ht="12.75">
      <c r="B164" s="17"/>
      <c r="C164" s="92"/>
      <c r="D164" s="92"/>
      <c r="E164" s="92"/>
      <c r="F164" s="92"/>
      <c r="G164" s="92"/>
      <c r="H164" s="92"/>
      <c r="I164" s="92"/>
      <c r="J164" s="197"/>
      <c r="K164" s="197"/>
      <c r="L164" s="358"/>
      <c r="M164" s="197"/>
      <c r="N164" s="197"/>
      <c r="O164" s="197"/>
      <c r="P164" s="197"/>
      <c r="Q164" s="197"/>
      <c r="R164" s="197"/>
      <c r="S164" s="197"/>
      <c r="T164" s="197"/>
      <c r="U164" s="92"/>
      <c r="V164" s="631"/>
    </row>
    <row r="165" spans="3:22" ht="12.75">
      <c r="C165" s="41"/>
      <c r="D165" s="41"/>
      <c r="E165" s="41"/>
      <c r="F165" s="41"/>
      <c r="G165" s="41"/>
      <c r="H165" s="41"/>
      <c r="I165" s="41"/>
      <c r="J165" s="41" t="s">
        <v>268</v>
      </c>
      <c r="K165" s="41"/>
      <c r="L165" s="41"/>
      <c r="M165" s="41"/>
      <c r="N165" s="41"/>
      <c r="O165" s="41"/>
      <c r="P165" s="41"/>
      <c r="Q165" s="41"/>
      <c r="R165" s="41"/>
      <c r="S165" s="41"/>
      <c r="T165" s="41"/>
      <c r="U165" s="145"/>
      <c r="V165" s="577"/>
    </row>
    <row r="166" spans="3:22" ht="12.75">
      <c r="C166" s="41"/>
      <c r="D166" s="41"/>
      <c r="E166" s="41"/>
      <c r="F166" s="41"/>
      <c r="G166" s="41"/>
      <c r="H166" s="41"/>
      <c r="I166" s="41"/>
      <c r="J166" s="41"/>
      <c r="K166" s="41"/>
      <c r="L166" s="41"/>
      <c r="M166" s="41"/>
      <c r="N166" s="41"/>
      <c r="O166" s="41"/>
      <c r="P166" s="41"/>
      <c r="Q166" s="41"/>
      <c r="R166" s="41"/>
      <c r="S166" s="41"/>
      <c r="T166" s="41"/>
      <c r="U166" s="145"/>
      <c r="V166" s="577"/>
    </row>
    <row r="167" spans="3:22" ht="12.75">
      <c r="C167" s="41"/>
      <c r="D167" s="41"/>
      <c r="E167" s="41"/>
      <c r="F167" s="41"/>
      <c r="G167" s="41"/>
      <c r="H167" s="41"/>
      <c r="I167" s="41"/>
      <c r="J167" s="41"/>
      <c r="K167" s="557"/>
      <c r="L167" s="557"/>
      <c r="M167" s="41"/>
      <c r="N167" s="41"/>
      <c r="O167" s="41"/>
      <c r="P167" s="41"/>
      <c r="Q167" s="41"/>
      <c r="R167" s="41"/>
      <c r="S167" s="41"/>
      <c r="T167" s="41"/>
      <c r="U167" s="145"/>
      <c r="V167" s="577"/>
    </row>
    <row r="168" spans="3:22" ht="12.75">
      <c r="C168" s="41"/>
      <c r="D168" s="41"/>
      <c r="E168" s="41"/>
      <c r="F168" s="41"/>
      <c r="G168" s="41"/>
      <c r="H168" s="41"/>
      <c r="I168" s="41"/>
      <c r="J168" s="41"/>
      <c r="K168" s="702" t="s">
        <v>766</v>
      </c>
      <c r="L168" s="702"/>
      <c r="M168" s="41"/>
      <c r="N168" s="41"/>
      <c r="O168" s="41"/>
      <c r="P168" s="41"/>
      <c r="Q168" s="41"/>
      <c r="R168" s="41"/>
      <c r="S168" s="41"/>
      <c r="T168" s="41"/>
      <c r="U168" s="145"/>
      <c r="V168" s="577"/>
    </row>
    <row r="169" spans="3:22" ht="12.75">
      <c r="C169" s="196"/>
      <c r="D169" s="196"/>
      <c r="Q169" s="632"/>
      <c r="R169" s="632"/>
      <c r="S169" s="632"/>
      <c r="T169" s="632"/>
      <c r="U169" s="632"/>
      <c r="V169" s="577"/>
    </row>
    <row r="170" spans="17:22" ht="12" customHeight="1">
      <c r="Q170" s="632"/>
      <c r="R170" s="632"/>
      <c r="S170" s="632"/>
      <c r="T170" s="632"/>
      <c r="U170" s="632"/>
      <c r="V170" s="631"/>
    </row>
    <row r="171" spans="17:22" ht="12.75">
      <c r="Q171" s="99"/>
      <c r="R171" s="99"/>
      <c r="S171" s="99"/>
      <c r="T171" s="99"/>
      <c r="U171" s="98"/>
      <c r="V171" s="631"/>
    </row>
    <row r="172" spans="17:22" ht="12.75">
      <c r="Q172" s="99"/>
      <c r="R172" s="99"/>
      <c r="S172" s="99"/>
      <c r="T172" s="99"/>
      <c r="U172" s="98"/>
      <c r="V172" s="631"/>
    </row>
    <row r="173" spans="17:22" ht="12.75">
      <c r="Q173" s="99"/>
      <c r="R173" s="99"/>
      <c r="S173" s="99"/>
      <c r="T173" s="99"/>
      <c r="U173" s="98"/>
      <c r="V173" s="631"/>
    </row>
    <row r="174" spans="17:22" ht="12.75">
      <c r="Q174" s="99"/>
      <c r="R174" s="99"/>
      <c r="S174" s="99"/>
      <c r="T174" s="99"/>
      <c r="U174" s="98"/>
      <c r="V174" s="631"/>
    </row>
    <row r="175" spans="17:22" ht="12.75">
      <c r="Q175" s="99"/>
      <c r="R175" s="99"/>
      <c r="S175" s="99"/>
      <c r="T175" s="99"/>
      <c r="U175" s="98"/>
      <c r="V175" s="631"/>
    </row>
    <row r="176" spans="17:22" ht="12.75">
      <c r="Q176" s="99"/>
      <c r="R176" s="99"/>
      <c r="S176" s="99"/>
      <c r="T176" s="99"/>
      <c r="U176" s="98"/>
      <c r="V176" s="631"/>
    </row>
    <row r="177" spans="17:22" ht="12.75">
      <c r="Q177" s="99"/>
      <c r="R177" s="99"/>
      <c r="S177" s="99"/>
      <c r="T177" s="99"/>
      <c r="U177" s="98"/>
      <c r="V177" s="631"/>
    </row>
    <row r="178" spans="17:22" ht="12.75">
      <c r="Q178" s="99"/>
      <c r="R178" s="99"/>
      <c r="S178" s="99"/>
      <c r="T178" s="99"/>
      <c r="U178" s="98"/>
      <c r="V178" s="631"/>
    </row>
    <row r="179" spans="17:22" ht="12.75">
      <c r="Q179" s="99"/>
      <c r="R179" s="99"/>
      <c r="S179" s="99"/>
      <c r="T179" s="99"/>
      <c r="U179" s="98"/>
      <c r="V179" s="631"/>
    </row>
    <row r="180" spans="17:22" ht="12.75">
      <c r="Q180" s="99"/>
      <c r="R180" s="99"/>
      <c r="S180" s="99"/>
      <c r="T180" s="99"/>
      <c r="U180" s="98"/>
      <c r="V180" s="631"/>
    </row>
    <row r="181" spans="17:22" ht="12.75">
      <c r="Q181" s="99"/>
      <c r="R181" s="99"/>
      <c r="S181" s="99"/>
      <c r="T181" s="99"/>
      <c r="U181" s="98"/>
      <c r="V181" s="631"/>
    </row>
    <row r="182" ht="12.75">
      <c r="V182" s="633"/>
    </row>
  </sheetData>
  <sheetProtection selectLockedCells="1" selectUnlockedCells="1"/>
  <mergeCells count="6">
    <mergeCell ref="C8:E8"/>
    <mergeCell ref="K168:L168"/>
    <mergeCell ref="C4:V4"/>
    <mergeCell ref="F7:K7"/>
    <mergeCell ref="L7:P7"/>
    <mergeCell ref="Q7:U7"/>
  </mergeCells>
  <printOptions horizontalCentered="1"/>
  <pageMargins left="0" right="0" top="0" bottom="0"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L13"/>
  <sheetViews>
    <sheetView showGridLines="0" workbookViewId="0" topLeftCell="B1">
      <selection activeCell="I19" sqref="I19"/>
    </sheetView>
  </sheetViews>
  <sheetFormatPr defaultColWidth="9.140625" defaultRowHeight="12.75"/>
  <cols>
    <col min="1" max="1" width="0" style="24" hidden="1" customWidth="1"/>
    <col min="2" max="2" width="31.00390625" style="0" customWidth="1"/>
    <col min="3" max="12" width="15.28125" style="0" customWidth="1"/>
  </cols>
  <sheetData>
    <row r="1" spans="1:12" s="304" customFormat="1" ht="12.75">
      <c r="A1" s="304">
        <v>0</v>
      </c>
      <c r="B1" s="304">
        <v>-1</v>
      </c>
      <c r="C1" s="304">
        <v>2</v>
      </c>
      <c r="D1" s="304">
        <v>3</v>
      </c>
      <c r="E1" s="304">
        <v>4</v>
      </c>
      <c r="F1" s="304">
        <v>6</v>
      </c>
      <c r="G1" s="304">
        <v>7</v>
      </c>
      <c r="H1" s="304">
        <v>8</v>
      </c>
      <c r="I1" s="304">
        <v>10</v>
      </c>
      <c r="J1" s="304">
        <v>11</v>
      </c>
      <c r="K1" s="304">
        <v>12</v>
      </c>
      <c r="L1" s="304">
        <v>13</v>
      </c>
    </row>
    <row r="2" spans="1:12" ht="12.75">
      <c r="A2" s="32">
        <v>-1</v>
      </c>
      <c r="B2" s="780" t="s">
        <v>767</v>
      </c>
      <c r="C2" s="780"/>
      <c r="D2" s="780"/>
      <c r="E2" s="780"/>
      <c r="F2" s="780"/>
      <c r="G2" s="780"/>
      <c r="H2" s="780"/>
      <c r="I2" s="780"/>
      <c r="J2" s="780"/>
      <c r="K2" s="780"/>
      <c r="L2" s="780"/>
    </row>
    <row r="3" spans="1:12" ht="12.75">
      <c r="A3" s="32">
        <v>-2</v>
      </c>
      <c r="B3" s="782" t="s">
        <v>768</v>
      </c>
      <c r="C3" s="782"/>
      <c r="D3" s="782"/>
      <c r="E3" s="782"/>
      <c r="F3" s="782"/>
      <c r="G3" s="782"/>
      <c r="H3" s="782"/>
      <c r="I3" s="782"/>
      <c r="J3" s="782"/>
      <c r="K3" s="782"/>
      <c r="L3" s="782"/>
    </row>
    <row r="4" spans="1:12" s="32" customFormat="1" ht="12.75">
      <c r="A4" s="32">
        <v>0</v>
      </c>
      <c r="B4" s="630">
        <v>-3</v>
      </c>
      <c r="C4" s="630">
        <v>2</v>
      </c>
      <c r="D4" s="630">
        <v>4</v>
      </c>
      <c r="E4" s="630">
        <v>6</v>
      </c>
      <c r="F4" s="630">
        <v>8</v>
      </c>
      <c r="G4" s="630">
        <v>9</v>
      </c>
      <c r="H4" s="630">
        <v>12</v>
      </c>
      <c r="I4" s="630">
        <v>14</v>
      </c>
      <c r="J4" s="630">
        <v>16</v>
      </c>
      <c r="K4" s="630">
        <v>18</v>
      </c>
      <c r="L4" s="630">
        <v>19</v>
      </c>
    </row>
    <row r="5" spans="1:12" ht="35.25" customHeight="1">
      <c r="A5" s="32">
        <v>-3</v>
      </c>
      <c r="B5" s="634" t="s">
        <v>37</v>
      </c>
      <c r="C5" s="783" t="s">
        <v>769</v>
      </c>
      <c r="D5" s="783"/>
      <c r="E5" s="783"/>
      <c r="F5" s="783" t="s">
        <v>659</v>
      </c>
      <c r="G5" s="783"/>
      <c r="H5" s="783"/>
      <c r="I5" s="784" t="s">
        <v>770</v>
      </c>
      <c r="J5" s="784"/>
      <c r="K5" s="784"/>
      <c r="L5" s="635" t="s">
        <v>663</v>
      </c>
    </row>
    <row r="6" spans="1:12" ht="13.5" customHeight="1">
      <c r="A6" s="32">
        <v>-4</v>
      </c>
      <c r="B6" s="636"/>
      <c r="C6" s="637" t="s">
        <v>103</v>
      </c>
      <c r="D6" s="637" t="s">
        <v>40</v>
      </c>
      <c r="E6" s="638" t="s">
        <v>377</v>
      </c>
      <c r="F6" s="639" t="s">
        <v>103</v>
      </c>
      <c r="G6" s="51" t="s">
        <v>40</v>
      </c>
      <c r="H6" s="640" t="s">
        <v>377</v>
      </c>
      <c r="I6" s="637" t="s">
        <v>103</v>
      </c>
      <c r="J6" s="52" t="s">
        <v>40</v>
      </c>
      <c r="K6" s="641" t="s">
        <v>377</v>
      </c>
      <c r="L6" s="635"/>
    </row>
    <row r="7" spans="1:12" ht="12.75">
      <c r="A7" s="32">
        <v>2</v>
      </c>
      <c r="B7" s="168" t="s">
        <v>771</v>
      </c>
      <c r="C7" s="642">
        <f>'11_SOE'!G144</f>
        <v>723683282</v>
      </c>
      <c r="D7" s="642">
        <f>'11_SOE'!G159</f>
        <v>0</v>
      </c>
      <c r="E7" s="642">
        <f>C7+D7</f>
        <v>723683282</v>
      </c>
      <c r="F7" s="642">
        <f>'11_SOE'!L144</f>
        <v>292382163.24</v>
      </c>
      <c r="G7" s="642">
        <f>'11_SOE'!L159</f>
        <v>0</v>
      </c>
      <c r="H7" s="642">
        <f>F7+G7</f>
        <v>292382163.24</v>
      </c>
      <c r="I7" s="642">
        <f>C7-F7</f>
        <v>431301118.76</v>
      </c>
      <c r="J7" s="643">
        <f>D7-G7</f>
        <v>0</v>
      </c>
      <c r="K7" s="642">
        <f>I7+J7</f>
        <v>431301118.76</v>
      </c>
      <c r="L7" s="591">
        <f>K7/E7</f>
        <v>0.5959804924165707</v>
      </c>
    </row>
    <row r="8" spans="1:12" ht="12.75">
      <c r="A8" s="32">
        <v>3</v>
      </c>
      <c r="B8" s="158" t="s">
        <v>772</v>
      </c>
      <c r="C8" s="642">
        <f>'11_SOE'!H144</f>
        <v>1572457916.49</v>
      </c>
      <c r="D8" s="642">
        <f>'11_SOE'!H159</f>
        <v>39400000</v>
      </c>
      <c r="E8" s="642">
        <f>C8+D8</f>
        <v>1611857916.49</v>
      </c>
      <c r="F8" s="642">
        <f>'11_SOE'!M144</f>
        <v>549206695.08</v>
      </c>
      <c r="G8" s="642">
        <f>'11_SOE'!M159</f>
        <v>17334591.18</v>
      </c>
      <c r="H8" s="642">
        <f>F8+G8</f>
        <v>566541286.26</v>
      </c>
      <c r="I8" s="642">
        <f>C8-F8</f>
        <v>1023251221.41</v>
      </c>
      <c r="J8" s="643">
        <f>D8-G8</f>
        <v>22065408.82</v>
      </c>
      <c r="K8" s="642">
        <f>I8+J8</f>
        <v>1045316630.23</v>
      </c>
      <c r="L8" s="591">
        <f>K8/E8</f>
        <v>0.6485166090236374</v>
      </c>
    </row>
    <row r="9" spans="1:12" ht="12.75">
      <c r="A9" s="32">
        <v>4</v>
      </c>
      <c r="B9" s="158" t="s">
        <v>773</v>
      </c>
      <c r="C9" s="642">
        <f>'11_SOE'!I127</f>
        <v>311839344</v>
      </c>
      <c r="D9" s="642">
        <f>'11_SOE'!K157</f>
        <v>0</v>
      </c>
      <c r="E9" s="642">
        <f>C9+D9</f>
        <v>311839344</v>
      </c>
      <c r="F9" s="642">
        <f>'11_SOE'!N127</f>
        <v>35434818.21</v>
      </c>
      <c r="G9" s="642">
        <f>'11_SOE'!N157</f>
        <v>0</v>
      </c>
      <c r="H9" s="642">
        <f>F9+G9</f>
        <v>35434818.21</v>
      </c>
      <c r="I9" s="642">
        <f>C9-F9</f>
        <v>276404525.79</v>
      </c>
      <c r="J9" s="643">
        <f>D9-G9</f>
        <v>0</v>
      </c>
      <c r="K9" s="642">
        <f>I9+J9</f>
        <v>276404525.79</v>
      </c>
      <c r="L9" s="591">
        <f>K9/E9</f>
        <v>0.886368353154309</v>
      </c>
    </row>
    <row r="10" spans="1:12" ht="12.75">
      <c r="A10" s="32">
        <v>5</v>
      </c>
      <c r="B10" s="59" t="s">
        <v>645</v>
      </c>
      <c r="C10" s="642">
        <f>'11_SOE'!I118</f>
        <v>0</v>
      </c>
      <c r="D10" s="642">
        <f>'11_SOE'!K156</f>
        <v>0</v>
      </c>
      <c r="E10" s="642">
        <f>C10+D10</f>
        <v>0</v>
      </c>
      <c r="F10" s="642">
        <f>'11_SOE'!N118</f>
        <v>0</v>
      </c>
      <c r="G10" s="642">
        <f>'11_SOE'!N156</f>
        <v>0</v>
      </c>
      <c r="H10" s="642">
        <f>F10+G10</f>
        <v>0</v>
      </c>
      <c r="I10" s="642">
        <f>C10-F10</f>
        <v>0</v>
      </c>
      <c r="J10" s="643">
        <f>D10-G10</f>
        <v>0</v>
      </c>
      <c r="K10" s="642">
        <f>I10+J10</f>
        <v>0</v>
      </c>
      <c r="L10" s="591" t="e">
        <f>K10/E10</f>
        <v>#DIV/0!</v>
      </c>
    </row>
    <row r="11" spans="1:12" ht="12.75">
      <c r="A11" s="32">
        <v>6</v>
      </c>
      <c r="B11" s="158" t="s">
        <v>774</v>
      </c>
      <c r="C11" s="642">
        <f>'11_SOE'!J144</f>
        <v>73454255</v>
      </c>
      <c r="D11" s="642">
        <f>'11_SOE'!J159</f>
        <v>60600000</v>
      </c>
      <c r="E11" s="642">
        <f>C11+D11</f>
        <v>134054255</v>
      </c>
      <c r="F11" s="642">
        <f>'11_SOE'!O144</f>
        <v>28804645.759999998</v>
      </c>
      <c r="G11" s="642">
        <f>'11_SOE'!O159</f>
        <v>15405250</v>
      </c>
      <c r="H11" s="642">
        <f>F11+G11</f>
        <v>44209895.76</v>
      </c>
      <c r="I11" s="642">
        <f>C11-F11</f>
        <v>44649609.24</v>
      </c>
      <c r="J11" s="643">
        <f>D11-G11</f>
        <v>45194750</v>
      </c>
      <c r="K11" s="642">
        <f>I11+J11</f>
        <v>89844359.24000001</v>
      </c>
      <c r="L11" s="591">
        <f>K11/E11</f>
        <v>0.6702089332412463</v>
      </c>
    </row>
    <row r="12" spans="1:12" ht="12.75">
      <c r="A12" s="32">
        <v>7</v>
      </c>
      <c r="B12" s="59" t="s">
        <v>775</v>
      </c>
      <c r="C12" s="642"/>
      <c r="D12" s="642"/>
      <c r="E12" s="642">
        <f>C12+D12</f>
        <v>0</v>
      </c>
      <c r="F12" s="642">
        <f>'11_SOE'!P161</f>
        <v>0</v>
      </c>
      <c r="G12" s="642">
        <f>'11_SOE'!P162</f>
        <v>0</v>
      </c>
      <c r="H12" s="642">
        <f>F12+G12</f>
        <v>0</v>
      </c>
      <c r="I12" s="642">
        <f>C12-F12</f>
        <v>0</v>
      </c>
      <c r="J12" s="643">
        <f>D12-G12</f>
        <v>0</v>
      </c>
      <c r="K12" s="642">
        <f>I12+J12</f>
        <v>0</v>
      </c>
      <c r="L12" s="591" t="e">
        <f>K12/E12</f>
        <v>#DIV/0!</v>
      </c>
    </row>
    <row r="13" spans="1:12" ht="12.75">
      <c r="A13" s="32">
        <v>8</v>
      </c>
      <c r="B13" s="35" t="s">
        <v>776</v>
      </c>
      <c r="C13" s="166">
        <f>SUM(C7:C12)</f>
        <v>2681434797.49</v>
      </c>
      <c r="D13" s="166">
        <f>SUM(D7:D12)</f>
        <v>100000000</v>
      </c>
      <c r="E13" s="644">
        <f>SUM(C13:D13)</f>
        <v>2781434797.49</v>
      </c>
      <c r="F13" s="645">
        <f>SUM(F7:F12)</f>
        <v>905828322.2900001</v>
      </c>
      <c r="G13" s="645">
        <f>SUM(G7:G12)</f>
        <v>32739841.18</v>
      </c>
      <c r="H13" s="645">
        <f>SUM(H7:H12)</f>
        <v>938568163.47</v>
      </c>
      <c r="I13" s="644">
        <f>C13-F13</f>
        <v>1775606475.1999998</v>
      </c>
      <c r="J13" s="646">
        <f>D13-G13</f>
        <v>67260158.82</v>
      </c>
      <c r="K13" s="644">
        <f>I13+J13</f>
        <v>1842866634.0199997</v>
      </c>
      <c r="L13" s="591">
        <f>K13/E13</f>
        <v>0.6625597104354288</v>
      </c>
    </row>
  </sheetData>
  <sheetProtection selectLockedCells="1" selectUnlockedCells="1"/>
  <mergeCells count="5">
    <mergeCell ref="B2:L2"/>
    <mergeCell ref="B3:L3"/>
    <mergeCell ref="C5:E5"/>
    <mergeCell ref="F5:H5"/>
    <mergeCell ref="I5:K5"/>
  </mergeCells>
  <printOptions/>
  <pageMargins left="0.75" right="0.75" top="1" bottom="1"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1:T61"/>
  <sheetViews>
    <sheetView showGridLines="0" workbookViewId="0" topLeftCell="H2">
      <selection activeCell="S1" sqref="S1"/>
    </sheetView>
  </sheetViews>
  <sheetFormatPr defaultColWidth="9.140625" defaultRowHeight="12.75"/>
  <cols>
    <col min="1" max="1" width="0" style="32" hidden="1" customWidth="1"/>
    <col min="2" max="2" width="2.421875" style="0" customWidth="1"/>
    <col min="3" max="3" width="39.57421875" style="0" customWidth="1"/>
    <col min="4" max="19" width="15.28125" style="0" customWidth="1"/>
  </cols>
  <sheetData>
    <row r="1" spans="1:19" s="32" customFormat="1" ht="12.75" hidden="1">
      <c r="A1" s="32">
        <v>0</v>
      </c>
      <c r="B1" s="32">
        <v>-1</v>
      </c>
      <c r="C1" s="32">
        <v>-2</v>
      </c>
      <c r="D1" s="32">
        <v>3</v>
      </c>
      <c r="E1" s="32">
        <v>4</v>
      </c>
      <c r="F1" s="32">
        <v>5</v>
      </c>
      <c r="G1" s="32">
        <v>6</v>
      </c>
      <c r="H1" s="32">
        <v>7</v>
      </c>
      <c r="I1" s="32">
        <v>8</v>
      </c>
      <c r="J1" s="32">
        <v>9</v>
      </c>
      <c r="K1" s="32">
        <v>10</v>
      </c>
      <c r="L1" s="32">
        <v>11</v>
      </c>
      <c r="M1" s="32">
        <v>12</v>
      </c>
      <c r="N1" s="32">
        <v>13</v>
      </c>
      <c r="O1" s="32">
        <v>14</v>
      </c>
      <c r="P1" s="32">
        <v>15</v>
      </c>
      <c r="Q1" s="32">
        <v>16</v>
      </c>
      <c r="R1" s="32">
        <v>17</v>
      </c>
      <c r="S1" s="32">
        <v>18</v>
      </c>
    </row>
    <row r="2" spans="1:20" ht="12.75">
      <c r="A2" s="32">
        <v>-1</v>
      </c>
      <c r="B2" s="144" t="s">
        <v>777</v>
      </c>
      <c r="C2" s="41"/>
      <c r="S2" s="2"/>
      <c r="T2" s="41"/>
    </row>
    <row r="3" spans="1:20" ht="12.75">
      <c r="A3" s="32">
        <v>-2</v>
      </c>
      <c r="B3" s="145"/>
      <c r="C3" s="2"/>
      <c r="T3" s="41"/>
    </row>
    <row r="4" spans="1:20" ht="12.75">
      <c r="A4" s="32">
        <v>-3</v>
      </c>
      <c r="B4" s="41"/>
      <c r="C4" s="697" t="s">
        <v>778</v>
      </c>
      <c r="D4" s="697"/>
      <c r="E4" s="697"/>
      <c r="F4" s="697"/>
      <c r="G4" s="697"/>
      <c r="H4" s="697"/>
      <c r="I4" s="697"/>
      <c r="J4" s="697"/>
      <c r="K4" s="697"/>
      <c r="L4" s="697"/>
      <c r="M4" s="697"/>
      <c r="N4" s="697"/>
      <c r="O4" s="697"/>
      <c r="P4" s="697"/>
      <c r="Q4" s="697"/>
      <c r="R4" s="697"/>
      <c r="S4" s="697"/>
      <c r="T4" s="41"/>
    </row>
    <row r="5" spans="1:20" ht="12.75">
      <c r="A5" s="32">
        <v>-4</v>
      </c>
      <c r="B5" s="41"/>
      <c r="C5" s="697" t="s">
        <v>779</v>
      </c>
      <c r="D5" s="697"/>
      <c r="E5" s="697"/>
      <c r="F5" s="697"/>
      <c r="G5" s="697"/>
      <c r="H5" s="697"/>
      <c r="I5" s="697"/>
      <c r="J5" s="697"/>
      <c r="K5" s="697"/>
      <c r="L5" s="697"/>
      <c r="M5" s="697"/>
      <c r="N5" s="697"/>
      <c r="O5" s="697"/>
      <c r="P5" s="697"/>
      <c r="Q5" s="697"/>
      <c r="R5" s="697"/>
      <c r="S5" s="697"/>
      <c r="T5" s="41"/>
    </row>
    <row r="6" spans="1:20" ht="12.75">
      <c r="A6" s="32">
        <v>-5</v>
      </c>
      <c r="B6" s="197"/>
      <c r="T6" s="41"/>
    </row>
    <row r="7" spans="1:20" ht="12.75">
      <c r="A7" s="32">
        <v>-6</v>
      </c>
      <c r="B7" s="183">
        <v>1</v>
      </c>
      <c r="C7" s="351" t="s">
        <v>848</v>
      </c>
      <c r="D7" s="347"/>
      <c r="E7" s="647"/>
      <c r="F7" s="647"/>
      <c r="G7" s="647"/>
      <c r="H7" s="647"/>
      <c r="I7" s="647"/>
      <c r="J7" s="647"/>
      <c r="K7" s="647"/>
      <c r="L7" s="647"/>
      <c r="M7" s="647"/>
      <c r="N7" s="647"/>
      <c r="O7" s="647"/>
      <c r="P7" s="647"/>
      <c r="Q7" s="647"/>
      <c r="R7" s="42"/>
      <c r="S7" s="42"/>
      <c r="T7" s="41"/>
    </row>
    <row r="8" spans="1:20" ht="12.75">
      <c r="A8" s="32">
        <v>-7</v>
      </c>
      <c r="B8" s="183">
        <v>2</v>
      </c>
      <c r="C8" s="351" t="s">
        <v>858</v>
      </c>
      <c r="D8" s="347"/>
      <c r="E8" s="647"/>
      <c r="F8" s="647"/>
      <c r="G8" s="647"/>
      <c r="H8" s="647"/>
      <c r="I8" s="647"/>
      <c r="J8" s="647"/>
      <c r="K8" s="647"/>
      <c r="L8" s="647"/>
      <c r="M8" s="647"/>
      <c r="N8" s="647"/>
      <c r="O8" s="647"/>
      <c r="P8" s="647"/>
      <c r="Q8" s="647"/>
      <c r="R8" s="42"/>
      <c r="S8" s="42"/>
      <c r="T8" s="41"/>
    </row>
    <row r="9" spans="1:20" ht="39" customHeight="1">
      <c r="A9" s="32">
        <v>-8</v>
      </c>
      <c r="B9" s="183">
        <v>3</v>
      </c>
      <c r="C9" s="648"/>
      <c r="D9" s="649" t="s">
        <v>780</v>
      </c>
      <c r="E9" s="649" t="s">
        <v>781</v>
      </c>
      <c r="F9" s="649" t="s">
        <v>366</v>
      </c>
      <c r="G9" s="649" t="s">
        <v>782</v>
      </c>
      <c r="H9" s="649" t="s">
        <v>631</v>
      </c>
      <c r="I9" s="649" t="s">
        <v>783</v>
      </c>
      <c r="J9" s="649" t="s">
        <v>784</v>
      </c>
      <c r="K9" s="649" t="s">
        <v>629</v>
      </c>
      <c r="L9" s="649" t="s">
        <v>630</v>
      </c>
      <c r="M9" s="649" t="s">
        <v>785</v>
      </c>
      <c r="N9" s="649" t="s">
        <v>786</v>
      </c>
      <c r="O9" s="649" t="s">
        <v>787</v>
      </c>
      <c r="P9" s="649" t="s">
        <v>788</v>
      </c>
      <c r="Q9" s="649" t="s">
        <v>789</v>
      </c>
      <c r="R9" s="649" t="s">
        <v>790</v>
      </c>
      <c r="S9" s="650" t="s">
        <v>377</v>
      </c>
      <c r="T9" s="41"/>
    </row>
    <row r="10" spans="1:20" ht="12.75">
      <c r="A10" s="32">
        <v>1</v>
      </c>
      <c r="B10" s="183">
        <v>4</v>
      </c>
      <c r="C10" s="579" t="s">
        <v>791</v>
      </c>
      <c r="D10" s="158"/>
      <c r="E10" s="158"/>
      <c r="F10" s="158"/>
      <c r="G10" s="158"/>
      <c r="H10" s="158"/>
      <c r="I10" s="158"/>
      <c r="J10" s="158"/>
      <c r="K10" s="158"/>
      <c r="L10" s="158"/>
      <c r="M10" s="158"/>
      <c r="N10" s="158"/>
      <c r="O10" s="158"/>
      <c r="P10" s="158"/>
      <c r="Q10" s="158"/>
      <c r="R10" s="158"/>
      <c r="S10" s="376"/>
      <c r="T10" s="41"/>
    </row>
    <row r="11" spans="1:20" ht="12.75">
      <c r="A11" s="32">
        <v>2</v>
      </c>
      <c r="B11" s="183">
        <v>5</v>
      </c>
      <c r="C11" s="578" t="s">
        <v>792</v>
      </c>
      <c r="D11" s="158"/>
      <c r="E11" s="158"/>
      <c r="F11" s="158"/>
      <c r="G11" s="158"/>
      <c r="H11" s="158"/>
      <c r="I11" s="158"/>
      <c r="J11" s="158"/>
      <c r="K11" s="158"/>
      <c r="L11" s="158"/>
      <c r="M11" s="158"/>
      <c r="N11" s="158"/>
      <c r="O11" s="158"/>
      <c r="P11" s="158"/>
      <c r="Q11" s="158"/>
      <c r="R11" s="158"/>
      <c r="S11" s="158"/>
      <c r="T11" s="41"/>
    </row>
    <row r="12" spans="1:20" ht="12.75">
      <c r="A12" s="32">
        <v>3</v>
      </c>
      <c r="B12" s="183">
        <v>6</v>
      </c>
      <c r="C12" s="376" t="s">
        <v>793</v>
      </c>
      <c r="D12" s="155">
        <f>+'10_SRS'!J87</f>
        <v>0</v>
      </c>
      <c r="E12" s="155">
        <f>+'10_SRS'!J88</f>
        <v>0</v>
      </c>
      <c r="F12" s="155">
        <f>+'10_SRS'!J89</f>
        <v>52885076.70999999</v>
      </c>
      <c r="G12" s="155">
        <f>+'10_SRS'!J90</f>
        <v>0</v>
      </c>
      <c r="H12" s="155">
        <f>+'10_SRS'!J91</f>
        <v>0</v>
      </c>
      <c r="I12" s="155">
        <f>+'10_SRS'!J92</f>
        <v>0</v>
      </c>
      <c r="J12" s="155">
        <f>+'10_SRS'!J93</f>
        <v>0</v>
      </c>
      <c r="K12" s="155">
        <f>+'10_SRS'!J94</f>
        <v>0</v>
      </c>
      <c r="L12" s="155">
        <f>+'10_SRS'!J95</f>
        <v>0</v>
      </c>
      <c r="M12" s="155">
        <f>+'10_SRS'!J96</f>
        <v>0</v>
      </c>
      <c r="N12" s="155">
        <f>+'10_SRS'!J97</f>
        <v>8237.2</v>
      </c>
      <c r="O12" s="155">
        <f>+'10_SRS'!J98</f>
        <v>0</v>
      </c>
      <c r="P12" s="155">
        <f>+'10_SRS'!J99</f>
        <v>281067.99</v>
      </c>
      <c r="Q12" s="155">
        <f>+'10_SRS'!J100</f>
        <v>0</v>
      </c>
      <c r="R12" s="155">
        <f>+'10_SRS'!J101</f>
        <v>0</v>
      </c>
      <c r="S12" s="642">
        <f>SUM(D12:R12)</f>
        <v>53174381.9</v>
      </c>
      <c r="T12" s="41"/>
    </row>
    <row r="13" spans="1:20" ht="12.75">
      <c r="A13" s="32">
        <v>4</v>
      </c>
      <c r="B13" s="183">
        <v>7</v>
      </c>
      <c r="C13" s="376" t="s">
        <v>794</v>
      </c>
      <c r="D13" s="651">
        <f>SUM(D14:D17)</f>
        <v>0</v>
      </c>
      <c r="E13" s="651">
        <f>SUM(E14:E17)</f>
        <v>0</v>
      </c>
      <c r="F13" s="651">
        <f>SUM(F14:F17)</f>
        <v>0</v>
      </c>
      <c r="G13" s="651">
        <f>SUM(G14:G17)</f>
        <v>0</v>
      </c>
      <c r="H13" s="651">
        <f>SUM(H14:H17)</f>
        <v>0</v>
      </c>
      <c r="I13" s="651">
        <f>SUM(I14:I17)</f>
        <v>0</v>
      </c>
      <c r="J13" s="651">
        <f>SUM(J14:J17)</f>
        <v>0</v>
      </c>
      <c r="K13" s="651">
        <f>SUM(K14:K17)</f>
        <v>0</v>
      </c>
      <c r="L13" s="651">
        <f>SUM(L14:L17)</f>
        <v>0</v>
      </c>
      <c r="M13" s="651">
        <f>SUM(M14:M17)</f>
        <v>0</v>
      </c>
      <c r="N13" s="651">
        <f>SUM(N14:N17)</f>
        <v>0</v>
      </c>
      <c r="O13" s="651">
        <f>SUM(O14:O17)</f>
        <v>0</v>
      </c>
      <c r="P13" s="651">
        <f>SUM(P14:P17)</f>
        <v>0</v>
      </c>
      <c r="Q13" s="651">
        <f>SUM(Q14:Q17)</f>
        <v>0</v>
      </c>
      <c r="R13" s="651">
        <f>SUM(R14:R17)</f>
        <v>0</v>
      </c>
      <c r="S13" s="651">
        <f>SUM(S14:S17)</f>
        <v>0</v>
      </c>
      <c r="T13" s="41"/>
    </row>
    <row r="14" spans="1:20" ht="12.75">
      <c r="A14" s="32">
        <v>5</v>
      </c>
      <c r="B14" s="183">
        <v>8</v>
      </c>
      <c r="C14" s="376" t="s">
        <v>795</v>
      </c>
      <c r="D14" s="158">
        <v>0</v>
      </c>
      <c r="E14" s="158">
        <v>0</v>
      </c>
      <c r="F14" s="158">
        <v>0</v>
      </c>
      <c r="G14" s="158">
        <v>0</v>
      </c>
      <c r="H14" s="158">
        <v>0</v>
      </c>
      <c r="I14" s="158">
        <v>0</v>
      </c>
      <c r="J14" s="158">
        <v>0</v>
      </c>
      <c r="K14" s="158">
        <v>0</v>
      </c>
      <c r="L14" s="158">
        <v>0</v>
      </c>
      <c r="M14" s="158">
        <v>0</v>
      </c>
      <c r="N14" s="158">
        <v>0</v>
      </c>
      <c r="O14" s="158">
        <v>0</v>
      </c>
      <c r="P14" s="158">
        <v>0</v>
      </c>
      <c r="Q14" s="158">
        <v>0</v>
      </c>
      <c r="R14" s="158">
        <v>0</v>
      </c>
      <c r="S14" s="642">
        <f>SUM(D14:R14)</f>
        <v>0</v>
      </c>
      <c r="T14" s="41"/>
    </row>
    <row r="15" spans="1:20" ht="12.75">
      <c r="A15" s="32">
        <v>6</v>
      </c>
      <c r="B15" s="183">
        <v>9</v>
      </c>
      <c r="C15" s="376" t="s">
        <v>796</v>
      </c>
      <c r="D15" s="158">
        <v>0</v>
      </c>
      <c r="E15" s="158">
        <v>0</v>
      </c>
      <c r="F15" s="158">
        <v>0</v>
      </c>
      <c r="G15" s="158">
        <v>0</v>
      </c>
      <c r="H15" s="158">
        <v>0</v>
      </c>
      <c r="I15" s="158">
        <v>0</v>
      </c>
      <c r="J15" s="158">
        <v>0</v>
      </c>
      <c r="K15" s="158">
        <v>0</v>
      </c>
      <c r="L15" s="158">
        <v>0</v>
      </c>
      <c r="M15" s="158">
        <v>0</v>
      </c>
      <c r="N15" s="158">
        <v>0</v>
      </c>
      <c r="O15" s="158">
        <v>0</v>
      </c>
      <c r="P15" s="158">
        <v>0</v>
      </c>
      <c r="Q15" s="158">
        <v>0</v>
      </c>
      <c r="R15" s="158">
        <v>0</v>
      </c>
      <c r="S15" s="642">
        <f>SUM(D15:R15)</f>
        <v>0</v>
      </c>
      <c r="T15" s="41"/>
    </row>
    <row r="16" spans="1:20" ht="12.75">
      <c r="A16" s="32">
        <v>7</v>
      </c>
      <c r="B16" s="183">
        <v>10</v>
      </c>
      <c r="C16" s="376" t="s">
        <v>797</v>
      </c>
      <c r="D16" s="158">
        <v>0</v>
      </c>
      <c r="E16" s="158">
        <v>0</v>
      </c>
      <c r="F16" s="158">
        <v>0</v>
      </c>
      <c r="G16" s="158">
        <v>0</v>
      </c>
      <c r="H16" s="158">
        <v>0</v>
      </c>
      <c r="I16" s="158">
        <v>0</v>
      </c>
      <c r="J16" s="158">
        <v>0</v>
      </c>
      <c r="K16" s="158">
        <v>0</v>
      </c>
      <c r="L16" s="158">
        <v>0</v>
      </c>
      <c r="M16" s="158">
        <v>0</v>
      </c>
      <c r="N16" s="158">
        <v>0</v>
      </c>
      <c r="O16" s="158">
        <v>0</v>
      </c>
      <c r="P16" s="158">
        <v>0</v>
      </c>
      <c r="Q16" s="158">
        <v>0</v>
      </c>
      <c r="R16" s="158">
        <v>0</v>
      </c>
      <c r="S16" s="642">
        <f>SUM(D16:R16)</f>
        <v>0</v>
      </c>
      <c r="T16" s="41"/>
    </row>
    <row r="17" spans="1:20" ht="12.75">
      <c r="A17" s="32">
        <v>8</v>
      </c>
      <c r="B17" s="183">
        <v>11</v>
      </c>
      <c r="C17" s="376" t="s">
        <v>798</v>
      </c>
      <c r="D17" s="158">
        <v>0</v>
      </c>
      <c r="E17" s="158">
        <v>0</v>
      </c>
      <c r="F17" s="158">
        <v>0</v>
      </c>
      <c r="G17" s="158">
        <v>0</v>
      </c>
      <c r="H17" s="158">
        <v>0</v>
      </c>
      <c r="I17" s="158">
        <v>0</v>
      </c>
      <c r="J17" s="158">
        <v>0</v>
      </c>
      <c r="K17" s="158">
        <v>0</v>
      </c>
      <c r="L17" s="158">
        <v>0</v>
      </c>
      <c r="M17" s="158">
        <v>0</v>
      </c>
      <c r="N17" s="158">
        <v>0</v>
      </c>
      <c r="O17" s="158">
        <v>0</v>
      </c>
      <c r="P17" s="158">
        <v>0</v>
      </c>
      <c r="Q17" s="158">
        <v>0</v>
      </c>
      <c r="R17" s="158">
        <v>0</v>
      </c>
      <c r="S17" s="642">
        <f>SUM(D17:R17)</f>
        <v>0</v>
      </c>
      <c r="T17" s="41"/>
    </row>
    <row r="18" spans="1:20" ht="12.75">
      <c r="A18" s="32">
        <v>9</v>
      </c>
      <c r="B18" s="183">
        <v>12</v>
      </c>
      <c r="C18" s="376" t="s">
        <v>799</v>
      </c>
      <c r="D18" s="651">
        <f>SUM(D19:D22)</f>
        <v>0</v>
      </c>
      <c r="E18" s="651">
        <f>SUM(E19:E22)</f>
        <v>0</v>
      </c>
      <c r="F18" s="651">
        <f>SUM(F19:F22)</f>
        <v>0</v>
      </c>
      <c r="G18" s="651">
        <f>SUM(G19:G22)</f>
        <v>0</v>
      </c>
      <c r="H18" s="651">
        <f>SUM(H19:H22)</f>
        <v>0</v>
      </c>
      <c r="I18" s="651">
        <f>SUM(I19:I22)</f>
        <v>0</v>
      </c>
      <c r="J18" s="651">
        <f>SUM(J19:J22)</f>
        <v>0</v>
      </c>
      <c r="K18" s="651">
        <f>SUM(K19:K22)</f>
        <v>0</v>
      </c>
      <c r="L18" s="651">
        <f>SUM(L19:L22)</f>
        <v>0</v>
      </c>
      <c r="M18" s="651">
        <f>SUM(M19:M22)</f>
        <v>0</v>
      </c>
      <c r="N18" s="651">
        <f>SUM(N19:N22)</f>
        <v>0</v>
      </c>
      <c r="O18" s="651">
        <f>SUM(O19:O22)</f>
        <v>0</v>
      </c>
      <c r="P18" s="651">
        <f>SUM(P19:P22)</f>
        <v>0</v>
      </c>
      <c r="Q18" s="651">
        <f>SUM(Q19:Q22)</f>
        <v>0</v>
      </c>
      <c r="R18" s="651">
        <f>SUM(R19:R22)</f>
        <v>0</v>
      </c>
      <c r="S18" s="651">
        <f>SUM(S19:S22)</f>
        <v>0</v>
      </c>
      <c r="T18" s="41"/>
    </row>
    <row r="19" spans="1:20" ht="12.75">
      <c r="A19" s="32">
        <v>10</v>
      </c>
      <c r="B19" s="183">
        <v>13</v>
      </c>
      <c r="C19" s="376" t="s">
        <v>800</v>
      </c>
      <c r="D19" s="158">
        <v>0</v>
      </c>
      <c r="E19" s="158">
        <v>0</v>
      </c>
      <c r="F19" s="158">
        <v>0</v>
      </c>
      <c r="G19" s="158">
        <v>0</v>
      </c>
      <c r="H19" s="158">
        <v>0</v>
      </c>
      <c r="I19" s="158">
        <v>0</v>
      </c>
      <c r="J19" s="158">
        <v>0</v>
      </c>
      <c r="K19" s="158">
        <v>0</v>
      </c>
      <c r="L19" s="158">
        <v>0</v>
      </c>
      <c r="M19" s="158">
        <v>0</v>
      </c>
      <c r="N19" s="158">
        <v>0</v>
      </c>
      <c r="O19" s="158">
        <v>0</v>
      </c>
      <c r="P19" s="158">
        <v>0</v>
      </c>
      <c r="Q19" s="158">
        <v>0</v>
      </c>
      <c r="R19" s="158">
        <v>0</v>
      </c>
      <c r="S19" s="642">
        <f>SUM(D19:R19)</f>
        <v>0</v>
      </c>
      <c r="T19" s="41"/>
    </row>
    <row r="20" spans="1:20" ht="12.75">
      <c r="A20" s="32">
        <v>11</v>
      </c>
      <c r="B20" s="183">
        <v>14</v>
      </c>
      <c r="C20" s="376" t="s">
        <v>801</v>
      </c>
      <c r="D20" s="158">
        <v>0</v>
      </c>
      <c r="E20" s="158">
        <v>0</v>
      </c>
      <c r="F20" s="158">
        <v>0</v>
      </c>
      <c r="G20" s="158">
        <v>0</v>
      </c>
      <c r="H20" s="158">
        <v>0</v>
      </c>
      <c r="I20" s="158">
        <v>0</v>
      </c>
      <c r="J20" s="158">
        <v>0</v>
      </c>
      <c r="K20" s="158">
        <v>0</v>
      </c>
      <c r="L20" s="158">
        <v>0</v>
      </c>
      <c r="M20" s="158">
        <v>0</v>
      </c>
      <c r="N20" s="158">
        <v>0</v>
      </c>
      <c r="O20" s="158">
        <v>0</v>
      </c>
      <c r="P20" s="158">
        <v>0</v>
      </c>
      <c r="Q20" s="158">
        <v>0</v>
      </c>
      <c r="R20" s="158">
        <v>0</v>
      </c>
      <c r="S20" s="642">
        <f>SUM(D20:R20)</f>
        <v>0</v>
      </c>
      <c r="T20" s="41"/>
    </row>
    <row r="21" spans="1:20" ht="12.75">
      <c r="A21" s="32">
        <v>12</v>
      </c>
      <c r="B21" s="183">
        <v>15</v>
      </c>
      <c r="C21" s="376" t="s">
        <v>802</v>
      </c>
      <c r="D21" s="158">
        <v>0</v>
      </c>
      <c r="E21" s="158">
        <v>0</v>
      </c>
      <c r="F21" s="158">
        <v>0</v>
      </c>
      <c r="G21" s="158">
        <v>0</v>
      </c>
      <c r="H21" s="158">
        <v>0</v>
      </c>
      <c r="I21" s="158">
        <v>0</v>
      </c>
      <c r="J21" s="158">
        <v>0</v>
      </c>
      <c r="K21" s="158">
        <v>0</v>
      </c>
      <c r="L21" s="158">
        <v>0</v>
      </c>
      <c r="M21" s="158">
        <v>0</v>
      </c>
      <c r="N21" s="158">
        <v>0</v>
      </c>
      <c r="O21" s="158">
        <v>0</v>
      </c>
      <c r="P21" s="158">
        <v>0</v>
      </c>
      <c r="Q21" s="158">
        <v>0</v>
      </c>
      <c r="R21" s="158">
        <v>0</v>
      </c>
      <c r="S21" s="642">
        <f>SUM(D21:R21)</f>
        <v>0</v>
      </c>
      <c r="T21" s="41"/>
    </row>
    <row r="22" spans="1:20" ht="12.75">
      <c r="A22" s="32">
        <v>13</v>
      </c>
      <c r="B22" s="183">
        <v>16</v>
      </c>
      <c r="C22" s="376" t="s">
        <v>803</v>
      </c>
      <c r="D22" s="158">
        <v>0</v>
      </c>
      <c r="E22" s="158">
        <v>0</v>
      </c>
      <c r="F22" s="158">
        <v>0</v>
      </c>
      <c r="G22" s="158">
        <v>0</v>
      </c>
      <c r="H22" s="158">
        <v>0</v>
      </c>
      <c r="I22" s="158">
        <v>0</v>
      </c>
      <c r="J22" s="158">
        <v>0</v>
      </c>
      <c r="K22" s="158">
        <v>0</v>
      </c>
      <c r="L22" s="158">
        <v>0</v>
      </c>
      <c r="M22" s="158">
        <v>0</v>
      </c>
      <c r="N22" s="158">
        <v>0</v>
      </c>
      <c r="O22" s="158">
        <v>0</v>
      </c>
      <c r="P22" s="158">
        <v>0</v>
      </c>
      <c r="Q22" s="158">
        <v>0</v>
      </c>
      <c r="R22" s="158">
        <v>0</v>
      </c>
      <c r="S22" s="642">
        <f>SUM(D22:R22)</f>
        <v>0</v>
      </c>
      <c r="T22" s="41"/>
    </row>
    <row r="23" spans="1:20" ht="12.75">
      <c r="A23" s="32">
        <v>14</v>
      </c>
      <c r="B23" s="183">
        <v>17</v>
      </c>
      <c r="C23" s="92" t="s">
        <v>804</v>
      </c>
      <c r="D23" s="644">
        <f>D12+D13+D18</f>
        <v>0</v>
      </c>
      <c r="E23" s="644">
        <f>E12+E13+E18</f>
        <v>0</v>
      </c>
      <c r="F23" s="644">
        <f>F12+F13+F18</f>
        <v>52885076.70999999</v>
      </c>
      <c r="G23" s="644">
        <f>G12+G13+G18</f>
        <v>0</v>
      </c>
      <c r="H23" s="644">
        <f>H12+H13+H18</f>
        <v>0</v>
      </c>
      <c r="I23" s="644">
        <f>I12+I13+I18</f>
        <v>0</v>
      </c>
      <c r="J23" s="644">
        <f>J12+J13+J18</f>
        <v>0</v>
      </c>
      <c r="K23" s="644">
        <f>K12+K13+K18</f>
        <v>0</v>
      </c>
      <c r="L23" s="644">
        <f>L12+L13+L18</f>
        <v>0</v>
      </c>
      <c r="M23" s="644">
        <f>M12+M13+M18</f>
        <v>0</v>
      </c>
      <c r="N23" s="644">
        <f>N12+N13+N18</f>
        <v>8237.2</v>
      </c>
      <c r="O23" s="644">
        <f>O12+O13+O18</f>
        <v>0</v>
      </c>
      <c r="P23" s="644">
        <f>P12+P13+P18</f>
        <v>281067.99</v>
      </c>
      <c r="Q23" s="644">
        <f>Q12+Q13+Q18</f>
        <v>0</v>
      </c>
      <c r="R23" s="644">
        <f>R12+R13+R18</f>
        <v>0</v>
      </c>
      <c r="S23" s="644">
        <f>S12+S13+S18</f>
        <v>53174381.9</v>
      </c>
      <c r="T23" s="41"/>
    </row>
    <row r="24" spans="1:20" ht="12.75">
      <c r="A24" s="32">
        <v>15</v>
      </c>
      <c r="B24" s="183">
        <v>18</v>
      </c>
      <c r="C24" s="578" t="s">
        <v>805</v>
      </c>
      <c r="D24" s="158"/>
      <c r="E24" s="158"/>
      <c r="F24" s="158"/>
      <c r="G24" s="158"/>
      <c r="H24" s="158"/>
      <c r="I24" s="158"/>
      <c r="J24" s="158"/>
      <c r="K24" s="158"/>
      <c r="L24" s="158"/>
      <c r="M24" s="158"/>
      <c r="N24" s="158"/>
      <c r="O24" s="158"/>
      <c r="P24" s="158"/>
      <c r="Q24" s="158"/>
      <c r="R24" s="158"/>
      <c r="S24" s="642">
        <f>SUM(D24:R24)</f>
        <v>0</v>
      </c>
      <c r="T24" s="41"/>
    </row>
    <row r="25" spans="1:20" ht="12.75">
      <c r="A25" s="32">
        <v>16</v>
      </c>
      <c r="B25" s="183">
        <v>19</v>
      </c>
      <c r="C25" s="197" t="s">
        <v>806</v>
      </c>
      <c r="D25" s="158"/>
      <c r="E25" s="158"/>
      <c r="F25" s="158"/>
      <c r="G25" s="158"/>
      <c r="H25" s="158"/>
      <c r="I25" s="158"/>
      <c r="J25" s="158"/>
      <c r="K25" s="158"/>
      <c r="L25" s="158"/>
      <c r="M25" s="158"/>
      <c r="N25" s="158"/>
      <c r="O25" s="158"/>
      <c r="P25" s="158"/>
      <c r="Q25" s="158"/>
      <c r="R25" s="158"/>
      <c r="S25" s="642">
        <f>SUM(D25:R25)</f>
        <v>0</v>
      </c>
      <c r="T25" s="41"/>
    </row>
    <row r="26" spans="1:20" ht="12.75">
      <c r="A26" s="32">
        <v>17</v>
      </c>
      <c r="B26" s="183">
        <v>20</v>
      </c>
      <c r="C26" s="376" t="s">
        <v>807</v>
      </c>
      <c r="D26" s="652">
        <f>D27+D28</f>
        <v>0</v>
      </c>
      <c r="E26" s="652">
        <f>E27+E28</f>
        <v>0</v>
      </c>
      <c r="F26" s="652">
        <f>F27+F28</f>
        <v>0</v>
      </c>
      <c r="G26" s="652">
        <f>G27+G28</f>
        <v>0</v>
      </c>
      <c r="H26" s="652">
        <f>H27+H28</f>
        <v>0</v>
      </c>
      <c r="I26" s="652">
        <f>I27+I28</f>
        <v>0</v>
      </c>
      <c r="J26" s="652">
        <f>J27+J28</f>
        <v>0</v>
      </c>
      <c r="K26" s="652">
        <f>K27+K28</f>
        <v>0</v>
      </c>
      <c r="L26" s="652">
        <f>L27+L28</f>
        <v>0</v>
      </c>
      <c r="M26" s="652">
        <f>M27+M28</f>
        <v>0</v>
      </c>
      <c r="N26" s="652">
        <f>N27+N28</f>
        <v>0</v>
      </c>
      <c r="O26" s="652">
        <f>O27+O28</f>
        <v>0</v>
      </c>
      <c r="P26" s="652">
        <f>P27+P28</f>
        <v>0</v>
      </c>
      <c r="Q26" s="652">
        <f>Q27+Q28</f>
        <v>0</v>
      </c>
      <c r="R26" s="652">
        <f>R27+R28</f>
        <v>0</v>
      </c>
      <c r="S26" s="652">
        <f>S27+S28</f>
        <v>0</v>
      </c>
      <c r="T26" s="41"/>
    </row>
    <row r="27" spans="1:20" ht="12.75">
      <c r="A27" s="32">
        <v>18</v>
      </c>
      <c r="B27" s="183">
        <v>21</v>
      </c>
      <c r="C27" s="197" t="s">
        <v>808</v>
      </c>
      <c r="D27" s="222">
        <v>0</v>
      </c>
      <c r="E27" s="222">
        <v>0</v>
      </c>
      <c r="F27" s="222">
        <v>0</v>
      </c>
      <c r="G27" s="222">
        <v>0</v>
      </c>
      <c r="H27" s="222">
        <f>+'11_SOE'!L108</f>
        <v>0</v>
      </c>
      <c r="I27" s="222">
        <v>0</v>
      </c>
      <c r="J27" s="222">
        <v>0</v>
      </c>
      <c r="K27" s="222">
        <f>+'11_SOE'!L104</f>
        <v>0</v>
      </c>
      <c r="L27" s="222">
        <f>+'11_SOE'!L105</f>
        <v>0</v>
      </c>
      <c r="M27" s="222">
        <v>0</v>
      </c>
      <c r="N27" s="222">
        <v>0</v>
      </c>
      <c r="O27" s="222">
        <v>0</v>
      </c>
      <c r="P27" s="222">
        <v>0</v>
      </c>
      <c r="Q27" s="222">
        <v>0</v>
      </c>
      <c r="R27" s="222">
        <v>0</v>
      </c>
      <c r="S27" s="642">
        <f>SUM(D27:R27)</f>
        <v>0</v>
      </c>
      <c r="T27" s="41"/>
    </row>
    <row r="28" spans="1:20" ht="12.75">
      <c r="A28" s="32">
        <v>19</v>
      </c>
      <c r="B28" s="183">
        <v>22</v>
      </c>
      <c r="C28" s="376" t="s">
        <v>809</v>
      </c>
      <c r="D28" s="642">
        <f>D29+D30</f>
        <v>0</v>
      </c>
      <c r="E28" s="642">
        <f>E29+E30</f>
        <v>0</v>
      </c>
      <c r="F28" s="642">
        <f>F29+F30</f>
        <v>0</v>
      </c>
      <c r="G28" s="642">
        <f>G29+G30</f>
        <v>0</v>
      </c>
      <c r="H28" s="642">
        <f>H29+H30</f>
        <v>0</v>
      </c>
      <c r="I28" s="642">
        <f>I29+I30</f>
        <v>0</v>
      </c>
      <c r="J28" s="642">
        <f>J29+J30</f>
        <v>0</v>
      </c>
      <c r="K28" s="642">
        <f>K29+K30</f>
        <v>0</v>
      </c>
      <c r="L28" s="642">
        <f>L29+L30</f>
        <v>0</v>
      </c>
      <c r="M28" s="642">
        <f>M29+M30</f>
        <v>0</v>
      </c>
      <c r="N28" s="642">
        <f>N29+N30</f>
        <v>0</v>
      </c>
      <c r="O28" s="642">
        <f>O29+O30</f>
        <v>0</v>
      </c>
      <c r="P28" s="642">
        <f>P29+P30</f>
        <v>0</v>
      </c>
      <c r="Q28" s="642">
        <f>Q29+Q30</f>
        <v>0</v>
      </c>
      <c r="R28" s="642">
        <f>R29+R30</f>
        <v>0</v>
      </c>
      <c r="S28" s="642">
        <f>S29+S30</f>
        <v>0</v>
      </c>
      <c r="T28" s="41"/>
    </row>
    <row r="29" spans="1:20" ht="12.75">
      <c r="A29" s="32">
        <v>20</v>
      </c>
      <c r="B29" s="183">
        <v>23</v>
      </c>
      <c r="C29" s="197" t="s">
        <v>810</v>
      </c>
      <c r="D29" s="158">
        <v>0</v>
      </c>
      <c r="E29" s="158">
        <v>0</v>
      </c>
      <c r="F29" s="158">
        <v>0</v>
      </c>
      <c r="G29" s="158">
        <v>0</v>
      </c>
      <c r="H29" s="158">
        <v>0</v>
      </c>
      <c r="I29" s="158">
        <v>0</v>
      </c>
      <c r="J29" s="158">
        <v>0</v>
      </c>
      <c r="K29" s="158">
        <v>0</v>
      </c>
      <c r="L29" s="158">
        <v>0</v>
      </c>
      <c r="M29" s="158">
        <v>0</v>
      </c>
      <c r="N29" s="158">
        <v>0</v>
      </c>
      <c r="O29" s="158">
        <v>0</v>
      </c>
      <c r="P29" s="158">
        <v>0</v>
      </c>
      <c r="Q29" s="158">
        <v>0</v>
      </c>
      <c r="R29" s="158">
        <v>0</v>
      </c>
      <c r="S29" s="642">
        <f>SUM(D29:R29)</f>
        <v>0</v>
      </c>
      <c r="T29" s="41"/>
    </row>
    <row r="30" spans="1:20" ht="12.75">
      <c r="A30" s="32">
        <v>21</v>
      </c>
      <c r="B30" s="183">
        <v>24</v>
      </c>
      <c r="C30" s="376" t="s">
        <v>811</v>
      </c>
      <c r="D30" s="222">
        <v>0</v>
      </c>
      <c r="E30" s="222">
        <v>0</v>
      </c>
      <c r="F30" s="222">
        <v>0</v>
      </c>
      <c r="G30" s="222">
        <v>0</v>
      </c>
      <c r="H30" s="155">
        <f>+'11_SOE'!M108</f>
        <v>0</v>
      </c>
      <c r="I30" s="222">
        <v>0</v>
      </c>
      <c r="J30" s="222">
        <v>0</v>
      </c>
      <c r="K30" s="155">
        <f>+'11_SOE'!M104</f>
        <v>0</v>
      </c>
      <c r="L30" s="155">
        <f>+'11_SOE'!M105</f>
        <v>0</v>
      </c>
      <c r="M30" s="222">
        <v>0</v>
      </c>
      <c r="N30" s="222">
        <v>0</v>
      </c>
      <c r="O30" s="222">
        <v>0</v>
      </c>
      <c r="P30" s="222">
        <v>0</v>
      </c>
      <c r="Q30" s="222">
        <v>0</v>
      </c>
      <c r="R30" s="222">
        <v>0</v>
      </c>
      <c r="S30" s="642">
        <f>SUM(D30:R30)</f>
        <v>0</v>
      </c>
      <c r="T30" s="41"/>
    </row>
    <row r="31" spans="1:20" ht="12.75">
      <c r="A31" s="32">
        <v>22</v>
      </c>
      <c r="B31" s="183">
        <v>25</v>
      </c>
      <c r="C31" s="197" t="s">
        <v>812</v>
      </c>
      <c r="D31" s="651">
        <f>D32+D33</f>
        <v>0</v>
      </c>
      <c r="E31" s="651">
        <f>E32+E33</f>
        <v>0</v>
      </c>
      <c r="F31" s="651">
        <f>F32+F33</f>
        <v>0</v>
      </c>
      <c r="G31" s="651">
        <f>G32+G33</f>
        <v>0</v>
      </c>
      <c r="H31" s="651">
        <f>H32+H33</f>
        <v>0</v>
      </c>
      <c r="I31" s="651">
        <f>I32+I33</f>
        <v>0</v>
      </c>
      <c r="J31" s="651">
        <f>J32+J33</f>
        <v>0</v>
      </c>
      <c r="K31" s="651">
        <f>K32+K33</f>
        <v>0</v>
      </c>
      <c r="L31" s="651">
        <f>L32+L33</f>
        <v>0</v>
      </c>
      <c r="M31" s="651">
        <f>M32+M33</f>
        <v>0</v>
      </c>
      <c r="N31" s="651">
        <f>N32+N33</f>
        <v>0</v>
      </c>
      <c r="O31" s="651">
        <f>O32+O33</f>
        <v>0</v>
      </c>
      <c r="P31" s="651">
        <f>P32+P33</f>
        <v>0</v>
      </c>
      <c r="Q31" s="651">
        <f>Q32+Q33</f>
        <v>0</v>
      </c>
      <c r="R31" s="651">
        <f>R32+R33</f>
        <v>0</v>
      </c>
      <c r="S31" s="642">
        <f>SUM(D31:R31)</f>
        <v>0</v>
      </c>
      <c r="T31" s="41"/>
    </row>
    <row r="32" spans="1:20" ht="12.75">
      <c r="A32" s="32">
        <v>23</v>
      </c>
      <c r="B32" s="183">
        <v>26</v>
      </c>
      <c r="C32" s="376" t="s">
        <v>813</v>
      </c>
      <c r="D32" s="158">
        <v>0</v>
      </c>
      <c r="E32" s="158">
        <v>0</v>
      </c>
      <c r="F32" s="158">
        <v>0</v>
      </c>
      <c r="G32" s="158">
        <v>0</v>
      </c>
      <c r="H32" s="158">
        <v>0</v>
      </c>
      <c r="I32" s="158">
        <v>0</v>
      </c>
      <c r="J32" s="158">
        <v>0</v>
      </c>
      <c r="K32" s="158">
        <v>0</v>
      </c>
      <c r="L32" s="158">
        <v>0</v>
      </c>
      <c r="M32" s="158">
        <v>0</v>
      </c>
      <c r="N32" s="158">
        <v>0</v>
      </c>
      <c r="O32" s="158">
        <v>0</v>
      </c>
      <c r="P32" s="158">
        <v>0</v>
      </c>
      <c r="Q32" s="158">
        <v>0</v>
      </c>
      <c r="R32" s="158">
        <v>0</v>
      </c>
      <c r="S32" s="642">
        <f>SUM(D32:R32)</f>
        <v>0</v>
      </c>
      <c r="T32" s="41"/>
    </row>
    <row r="33" spans="1:20" ht="12.75">
      <c r="A33" s="32">
        <v>24</v>
      </c>
      <c r="B33" s="183">
        <v>27</v>
      </c>
      <c r="C33" s="376" t="s">
        <v>814</v>
      </c>
      <c r="D33" s="158">
        <v>0</v>
      </c>
      <c r="E33" s="158">
        <v>0</v>
      </c>
      <c r="F33" s="158">
        <v>0</v>
      </c>
      <c r="G33" s="158">
        <v>0</v>
      </c>
      <c r="H33" s="158">
        <v>0</v>
      </c>
      <c r="I33" s="158">
        <v>0</v>
      </c>
      <c r="J33" s="158">
        <v>0</v>
      </c>
      <c r="K33" s="158">
        <v>0</v>
      </c>
      <c r="L33" s="158">
        <v>0</v>
      </c>
      <c r="M33" s="158">
        <v>0</v>
      </c>
      <c r="N33" s="158">
        <v>0</v>
      </c>
      <c r="O33" s="158">
        <v>0</v>
      </c>
      <c r="P33" s="158">
        <v>0</v>
      </c>
      <c r="Q33" s="158">
        <v>0</v>
      </c>
      <c r="R33" s="158">
        <v>0</v>
      </c>
      <c r="S33" s="642">
        <f>SUM(D33:R33)</f>
        <v>0</v>
      </c>
      <c r="T33" s="41"/>
    </row>
    <row r="34" spans="1:20" ht="12.75">
      <c r="A34" s="32">
        <v>25</v>
      </c>
      <c r="B34" s="183">
        <v>28</v>
      </c>
      <c r="C34" s="92" t="s">
        <v>776</v>
      </c>
      <c r="D34" s="644">
        <f>D26+D31</f>
        <v>0</v>
      </c>
      <c r="E34" s="644">
        <f>E26+E31</f>
        <v>0</v>
      </c>
      <c r="F34" s="644">
        <f>F26+F31</f>
        <v>0</v>
      </c>
      <c r="G34" s="644">
        <f>G26+G31</f>
        <v>0</v>
      </c>
      <c r="H34" s="644">
        <f>H26+H31</f>
        <v>0</v>
      </c>
      <c r="I34" s="644">
        <f>I26+I31</f>
        <v>0</v>
      </c>
      <c r="J34" s="644">
        <f>J26+J31</f>
        <v>0</v>
      </c>
      <c r="K34" s="644">
        <f>K26+K31</f>
        <v>0</v>
      </c>
      <c r="L34" s="644">
        <f>L26+L31</f>
        <v>0</v>
      </c>
      <c r="M34" s="644">
        <f>M26+M31</f>
        <v>0</v>
      </c>
      <c r="N34" s="644">
        <f>N26+N31</f>
        <v>0</v>
      </c>
      <c r="O34" s="644">
        <f>O26+O31</f>
        <v>0</v>
      </c>
      <c r="P34" s="644">
        <f>P26+P31</f>
        <v>0</v>
      </c>
      <c r="Q34" s="644">
        <f>Q26+Q31</f>
        <v>0</v>
      </c>
      <c r="R34" s="644">
        <f>R26+R31</f>
        <v>0</v>
      </c>
      <c r="S34" s="644">
        <f>S26+S31</f>
        <v>0</v>
      </c>
      <c r="T34" s="41"/>
    </row>
    <row r="35" spans="1:20" ht="12.75">
      <c r="A35" s="32">
        <v>26</v>
      </c>
      <c r="B35" s="183">
        <v>29</v>
      </c>
      <c r="C35" s="578" t="s">
        <v>815</v>
      </c>
      <c r="D35" s="653">
        <f>D23-D34</f>
        <v>0</v>
      </c>
      <c r="E35" s="653">
        <f>E23-E34</f>
        <v>0</v>
      </c>
      <c r="F35" s="653">
        <f>F23-F34</f>
        <v>52885076.70999999</v>
      </c>
      <c r="G35" s="653">
        <f>G23-G34</f>
        <v>0</v>
      </c>
      <c r="H35" s="653">
        <f>H23-H34</f>
        <v>0</v>
      </c>
      <c r="I35" s="653">
        <f>I23-I34</f>
        <v>0</v>
      </c>
      <c r="J35" s="653">
        <f>J23-J34</f>
        <v>0</v>
      </c>
      <c r="K35" s="653">
        <f>K23-K34</f>
        <v>0</v>
      </c>
      <c r="L35" s="653">
        <f>L23-L34</f>
        <v>0</v>
      </c>
      <c r="M35" s="653">
        <f>M23-M34</f>
        <v>0</v>
      </c>
      <c r="N35" s="653">
        <f>N23-N34</f>
        <v>8237.2</v>
      </c>
      <c r="O35" s="653">
        <f>O23-O34</f>
        <v>0</v>
      </c>
      <c r="P35" s="653">
        <f>P23-P34</f>
        <v>281067.99</v>
      </c>
      <c r="Q35" s="653">
        <f>Q23-Q34</f>
        <v>0</v>
      </c>
      <c r="R35" s="653">
        <f>R23-R34</f>
        <v>0</v>
      </c>
      <c r="S35" s="653">
        <f>SUM(D35:R35)</f>
        <v>53174381.9</v>
      </c>
      <c r="T35" s="41"/>
    </row>
    <row r="36" spans="1:20" ht="12.75">
      <c r="A36" s="32">
        <v>27</v>
      </c>
      <c r="B36" s="183">
        <v>30</v>
      </c>
      <c r="C36" s="578" t="s">
        <v>816</v>
      </c>
      <c r="D36" s="168"/>
      <c r="E36" s="168"/>
      <c r="F36" s="168"/>
      <c r="G36" s="168"/>
      <c r="H36" s="168"/>
      <c r="I36" s="168"/>
      <c r="J36" s="168"/>
      <c r="K36" s="168"/>
      <c r="L36" s="168"/>
      <c r="M36" s="168"/>
      <c r="N36" s="168"/>
      <c r="O36" s="168"/>
      <c r="P36" s="168"/>
      <c r="Q36" s="168"/>
      <c r="R36" s="168"/>
      <c r="S36" s="653">
        <f>SUM(D36:R36)</f>
        <v>0</v>
      </c>
      <c r="T36" s="41"/>
    </row>
    <row r="37" spans="1:20" ht="12.75">
      <c r="A37" s="32">
        <v>28</v>
      </c>
      <c r="B37" s="183">
        <v>31</v>
      </c>
      <c r="C37" s="197" t="s">
        <v>817</v>
      </c>
      <c r="D37" s="158">
        <v>0</v>
      </c>
      <c r="E37" s="158">
        <v>0</v>
      </c>
      <c r="F37" s="158">
        <v>0</v>
      </c>
      <c r="G37" s="158">
        <v>0</v>
      </c>
      <c r="H37" s="158">
        <v>0</v>
      </c>
      <c r="I37" s="158">
        <v>0</v>
      </c>
      <c r="J37" s="158">
        <v>0</v>
      </c>
      <c r="K37" s="158">
        <v>0</v>
      </c>
      <c r="L37" s="158">
        <v>0</v>
      </c>
      <c r="M37" s="158">
        <v>0</v>
      </c>
      <c r="N37" s="158">
        <v>0</v>
      </c>
      <c r="O37" s="158">
        <v>0</v>
      </c>
      <c r="P37" s="158">
        <v>0</v>
      </c>
      <c r="Q37" s="158">
        <v>0</v>
      </c>
      <c r="R37" s="158">
        <v>0</v>
      </c>
      <c r="S37" s="653">
        <f>SUM(D37:R37)</f>
        <v>0</v>
      </c>
      <c r="T37" s="41"/>
    </row>
    <row r="38" spans="1:20" ht="12.75">
      <c r="A38" s="32">
        <v>29</v>
      </c>
      <c r="B38" s="183">
        <v>32</v>
      </c>
      <c r="C38" s="376" t="s">
        <v>818</v>
      </c>
      <c r="D38" s="158"/>
      <c r="E38" s="158"/>
      <c r="F38" s="158"/>
      <c r="G38" s="158"/>
      <c r="H38" s="158"/>
      <c r="I38" s="158"/>
      <c r="J38" s="158"/>
      <c r="K38" s="158"/>
      <c r="L38" s="158"/>
      <c r="M38" s="158"/>
      <c r="N38" s="158"/>
      <c r="O38" s="158"/>
      <c r="P38" s="158"/>
      <c r="Q38" s="158"/>
      <c r="R38" s="158"/>
      <c r="S38" s="653">
        <f>SUM(D38:R38)</f>
        <v>0</v>
      </c>
      <c r="T38" s="41"/>
    </row>
    <row r="39" spans="1:20" ht="12.75">
      <c r="A39" s="32">
        <v>30</v>
      </c>
      <c r="B39" s="183">
        <v>33</v>
      </c>
      <c r="C39" s="197" t="s">
        <v>819</v>
      </c>
      <c r="D39" s="158">
        <v>0</v>
      </c>
      <c r="E39" s="158">
        <v>0</v>
      </c>
      <c r="F39" s="158">
        <v>0</v>
      </c>
      <c r="G39" s="158">
        <v>0</v>
      </c>
      <c r="H39" s="158">
        <v>0</v>
      </c>
      <c r="I39" s="158">
        <v>0</v>
      </c>
      <c r="J39" s="158">
        <v>0</v>
      </c>
      <c r="K39" s="158">
        <v>0</v>
      </c>
      <c r="L39" s="158">
        <v>0</v>
      </c>
      <c r="M39" s="158">
        <v>0</v>
      </c>
      <c r="N39" s="158">
        <v>0</v>
      </c>
      <c r="O39" s="158">
        <v>0</v>
      </c>
      <c r="P39" s="158">
        <v>0</v>
      </c>
      <c r="Q39" s="158">
        <v>0</v>
      </c>
      <c r="R39" s="158">
        <v>0</v>
      </c>
      <c r="S39" s="653">
        <f>SUM(D39:R39)</f>
        <v>0</v>
      </c>
      <c r="T39" s="41"/>
    </row>
    <row r="40" spans="1:20" ht="12.75">
      <c r="A40" s="32">
        <v>31</v>
      </c>
      <c r="B40" s="158">
        <v>34</v>
      </c>
      <c r="C40" s="376" t="s">
        <v>820</v>
      </c>
      <c r="D40" s="158">
        <v>0</v>
      </c>
      <c r="E40" s="158">
        <v>0</v>
      </c>
      <c r="F40" s="158">
        <v>0</v>
      </c>
      <c r="G40" s="158">
        <v>0</v>
      </c>
      <c r="H40" s="158">
        <v>0</v>
      </c>
      <c r="I40" s="158">
        <v>0</v>
      </c>
      <c r="J40" s="158">
        <v>0</v>
      </c>
      <c r="K40" s="158">
        <v>0</v>
      </c>
      <c r="L40" s="158">
        <v>0</v>
      </c>
      <c r="M40" s="158">
        <v>0</v>
      </c>
      <c r="N40" s="158">
        <v>0</v>
      </c>
      <c r="O40" s="158">
        <v>0</v>
      </c>
      <c r="P40" s="158">
        <v>0</v>
      </c>
      <c r="Q40" s="158">
        <v>0</v>
      </c>
      <c r="R40" s="158">
        <v>0</v>
      </c>
      <c r="S40" s="653">
        <f>SUM(D40:R40)</f>
        <v>0</v>
      </c>
      <c r="T40" s="41"/>
    </row>
    <row r="41" spans="2:20" ht="12.75">
      <c r="B41" s="197"/>
      <c r="C41" s="654" t="s">
        <v>821</v>
      </c>
      <c r="D41" s="197"/>
      <c r="E41" s="197"/>
      <c r="F41" s="197"/>
      <c r="G41" s="197"/>
      <c r="H41" s="197"/>
      <c r="I41" s="197"/>
      <c r="J41" s="197"/>
      <c r="K41" s="197"/>
      <c r="L41" s="197"/>
      <c r="M41" s="197"/>
      <c r="N41" s="197"/>
      <c r="O41" s="197"/>
      <c r="P41" s="197"/>
      <c r="Q41" s="197"/>
      <c r="R41" s="197"/>
      <c r="S41" s="197"/>
      <c r="T41" s="41"/>
    </row>
    <row r="42" spans="2:20" ht="12.75">
      <c r="B42" s="197"/>
      <c r="C42" s="654" t="s">
        <v>822</v>
      </c>
      <c r="D42" s="197"/>
      <c r="E42" s="197"/>
      <c r="F42" s="197"/>
      <c r="G42" s="197"/>
      <c r="H42" s="197"/>
      <c r="I42" s="197"/>
      <c r="J42" s="197"/>
      <c r="K42" s="197"/>
      <c r="L42" s="197"/>
      <c r="M42" s="197"/>
      <c r="N42" s="197"/>
      <c r="O42" s="197"/>
      <c r="P42" s="197"/>
      <c r="Q42" s="197"/>
      <c r="R42" s="197"/>
      <c r="S42" s="197"/>
      <c r="T42" s="41"/>
    </row>
    <row r="43" spans="2:20" ht="12.75">
      <c r="B43" s="197"/>
      <c r="C43" s="197"/>
      <c r="D43" s="197"/>
      <c r="E43" s="41"/>
      <c r="F43" s="41"/>
      <c r="G43" s="41"/>
      <c r="H43" s="41"/>
      <c r="I43" s="41"/>
      <c r="J43" s="41"/>
      <c r="K43" s="41"/>
      <c r="L43" s="41"/>
      <c r="M43" s="41"/>
      <c r="N43" s="41"/>
      <c r="O43" s="41"/>
      <c r="P43" s="41"/>
      <c r="Q43" s="41"/>
      <c r="R43" s="41"/>
      <c r="S43" s="41"/>
      <c r="T43" s="41"/>
    </row>
    <row r="44" spans="2:4" ht="12.75">
      <c r="B44" s="505"/>
      <c r="C44" s="505"/>
      <c r="D44" s="41" t="s">
        <v>268</v>
      </c>
    </row>
    <row r="45" spans="2:19" ht="12.75">
      <c r="B45" s="505"/>
      <c r="C45" s="505"/>
      <c r="E45" s="11"/>
      <c r="F45" s="11"/>
      <c r="G45" s="11"/>
      <c r="H45" s="11"/>
      <c r="I45" s="11"/>
      <c r="J45" s="11"/>
      <c r="K45" s="11"/>
      <c r="L45" s="11"/>
      <c r="M45" s="11"/>
      <c r="N45" s="11"/>
      <c r="O45" s="11"/>
      <c r="P45" s="11"/>
      <c r="Q45" s="11"/>
      <c r="R45" s="11"/>
      <c r="S45" s="11"/>
    </row>
    <row r="46" spans="2:17" ht="12.75">
      <c r="B46" s="505"/>
      <c r="C46" s="505"/>
      <c r="E46" s="41" t="s">
        <v>111</v>
      </c>
      <c r="F46" s="41"/>
      <c r="G46" s="41"/>
      <c r="H46" s="41"/>
      <c r="I46" s="41"/>
      <c r="J46" s="41"/>
      <c r="K46" s="41"/>
      <c r="L46" s="41"/>
      <c r="M46" s="41"/>
      <c r="N46" s="41"/>
      <c r="O46" s="41"/>
      <c r="P46" s="41"/>
      <c r="Q46" s="41"/>
    </row>
    <row r="47" spans="2:4" ht="12.75">
      <c r="B47" s="505"/>
      <c r="C47" s="505"/>
      <c r="D47" s="17"/>
    </row>
    <row r="48" spans="2:4" ht="12.75">
      <c r="B48" s="505"/>
      <c r="C48" s="505"/>
      <c r="D48" s="17"/>
    </row>
    <row r="49" spans="2:4" ht="12.75">
      <c r="B49" s="505"/>
      <c r="C49" s="505"/>
      <c r="D49" s="17"/>
    </row>
    <row r="50" spans="2:4" ht="12.75">
      <c r="B50" s="17"/>
      <c r="C50" s="17"/>
      <c r="D50" s="17"/>
    </row>
    <row r="51" spans="2:4" ht="12.75">
      <c r="B51" s="17"/>
      <c r="C51" s="17"/>
      <c r="D51" s="17"/>
    </row>
    <row r="52" spans="2:4" ht="12.75">
      <c r="B52" s="17"/>
      <c r="C52" s="17"/>
      <c r="D52" s="17"/>
    </row>
    <row r="53" spans="2:4" ht="12.75">
      <c r="B53" s="17"/>
      <c r="C53" s="17"/>
      <c r="D53" s="17"/>
    </row>
    <row r="54" spans="2:4" ht="12.75">
      <c r="B54" s="17"/>
      <c r="C54" s="17"/>
      <c r="D54" s="17"/>
    </row>
    <row r="55" spans="2:4" ht="12.75">
      <c r="B55" s="17"/>
      <c r="C55" s="17"/>
      <c r="D55" s="17"/>
    </row>
    <row r="56" spans="2:4" ht="12.75">
      <c r="B56" s="17"/>
      <c r="C56" s="17"/>
      <c r="D56" s="17"/>
    </row>
    <row r="57" spans="2:4" ht="12.75">
      <c r="B57" s="17"/>
      <c r="C57" s="17"/>
      <c r="D57" s="17"/>
    </row>
    <row r="58" spans="2:4" ht="12.75">
      <c r="B58" s="17"/>
      <c r="C58" s="17"/>
      <c r="D58" s="17"/>
    </row>
    <row r="59" spans="2:4" ht="12.75">
      <c r="B59" s="17"/>
      <c r="C59" s="17"/>
      <c r="D59" s="17"/>
    </row>
    <row r="60" spans="2:4" ht="12.75">
      <c r="B60" s="17"/>
      <c r="C60" s="17"/>
      <c r="D60" s="17"/>
    </row>
    <row r="61" spans="2:4" ht="12.75">
      <c r="B61" s="17"/>
      <c r="C61" s="17"/>
      <c r="D61" s="17"/>
    </row>
  </sheetData>
  <sheetProtection selectLockedCells="1" selectUnlockedCells="1"/>
  <mergeCells count="2">
    <mergeCell ref="C4:S4"/>
    <mergeCell ref="C5:S5"/>
  </mergeCells>
  <printOptions horizontalCentered="1"/>
  <pageMargins left="0.25" right="0.25" top="1" bottom="1"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H17"/>
  <sheetViews>
    <sheetView showGridLines="0" workbookViewId="0" topLeftCell="B2">
      <selection activeCell="F1" sqref="F1"/>
    </sheetView>
  </sheetViews>
  <sheetFormatPr defaultColWidth="9.140625" defaultRowHeight="12.75"/>
  <cols>
    <col min="1" max="1" width="0" style="304" hidden="1" customWidth="1"/>
    <col min="2" max="3" width="3.7109375" style="0" customWidth="1"/>
    <col min="4" max="4" width="40.28125" style="0" customWidth="1"/>
    <col min="6" max="6" width="15.421875" style="0" customWidth="1"/>
  </cols>
  <sheetData>
    <row r="1" spans="1:6" s="304" customFormat="1" ht="12.75" hidden="1">
      <c r="A1" s="304">
        <v>0</v>
      </c>
      <c r="B1" s="304">
        <v>-1</v>
      </c>
      <c r="C1" s="304">
        <v>-2</v>
      </c>
      <c r="D1" s="304">
        <v>-3</v>
      </c>
      <c r="E1" s="304">
        <v>-4</v>
      </c>
      <c r="F1" s="304">
        <v>3</v>
      </c>
    </row>
    <row r="2" spans="1:8" ht="12.75">
      <c r="A2" s="304">
        <v>-1</v>
      </c>
      <c r="C2" s="697" t="s">
        <v>123</v>
      </c>
      <c r="D2" s="697"/>
      <c r="E2" s="697"/>
      <c r="F2" s="697"/>
      <c r="G2" s="697"/>
      <c r="H2" s="697"/>
    </row>
    <row r="3" spans="1:8" ht="12.75">
      <c r="A3" s="304">
        <v>-2</v>
      </c>
      <c r="B3" s="697" t="s">
        <v>823</v>
      </c>
      <c r="C3" s="697"/>
      <c r="D3" s="697"/>
      <c r="E3" s="697"/>
      <c r="F3" s="697"/>
      <c r="H3" s="34"/>
    </row>
    <row r="4" spans="1:8" ht="12.75">
      <c r="A4" s="304">
        <v>-3</v>
      </c>
      <c r="B4" s="145">
        <v>1</v>
      </c>
      <c r="C4" s="42" t="s">
        <v>848</v>
      </c>
      <c r="D4" s="36"/>
      <c r="E4" s="36"/>
      <c r="F4" s="42"/>
      <c r="G4" s="92"/>
      <c r="H4" s="22"/>
    </row>
    <row r="5" spans="1:8" ht="12.75">
      <c r="A5" s="304">
        <v>-4</v>
      </c>
      <c r="B5" s="145">
        <v>2</v>
      </c>
      <c r="C5" s="42" t="s">
        <v>847</v>
      </c>
      <c r="D5" s="36"/>
      <c r="E5" s="36"/>
      <c r="F5" s="42"/>
      <c r="G5" s="92"/>
      <c r="H5" s="22"/>
    </row>
    <row r="6" spans="1:8" ht="33.75">
      <c r="A6" s="304">
        <v>-5</v>
      </c>
      <c r="B6" s="145">
        <v>3</v>
      </c>
      <c r="C6" s="703" t="s">
        <v>37</v>
      </c>
      <c r="D6" s="703"/>
      <c r="E6" s="146" t="s">
        <v>124</v>
      </c>
      <c r="F6" s="655" t="s">
        <v>824</v>
      </c>
      <c r="G6" s="418"/>
      <c r="H6" s="656"/>
    </row>
    <row r="7" spans="1:8" ht="12.75">
      <c r="A7" s="304">
        <v>1</v>
      </c>
      <c r="B7" s="145">
        <v>4</v>
      </c>
      <c r="C7" s="70" t="s">
        <v>825</v>
      </c>
      <c r="D7" s="70"/>
      <c r="E7" s="87"/>
      <c r="F7" s="657"/>
      <c r="G7" s="97"/>
      <c r="H7" s="97"/>
    </row>
    <row r="8" spans="1:8" ht="12.75">
      <c r="A8" s="304">
        <v>2</v>
      </c>
      <c r="B8" s="145">
        <v>5</v>
      </c>
      <c r="C8" s="63"/>
      <c r="D8" s="658" t="s">
        <v>568</v>
      </c>
      <c r="E8" s="63"/>
      <c r="F8" s="659">
        <v>0</v>
      </c>
      <c r="G8" s="225"/>
      <c r="H8" s="225"/>
    </row>
    <row r="9" spans="1:8" ht="12.75">
      <c r="A9" s="304">
        <v>3</v>
      </c>
      <c r="B9" s="145">
        <v>6</v>
      </c>
      <c r="C9" s="63"/>
      <c r="D9" s="660" t="s">
        <v>759</v>
      </c>
      <c r="E9" s="54"/>
      <c r="F9" s="659">
        <v>0</v>
      </c>
      <c r="G9" s="225"/>
      <c r="H9" s="225"/>
    </row>
    <row r="10" spans="1:8" ht="12.75">
      <c r="A10" s="304">
        <v>4</v>
      </c>
      <c r="B10" s="145">
        <v>7</v>
      </c>
      <c r="C10" s="63"/>
      <c r="D10" s="134" t="s">
        <v>826</v>
      </c>
      <c r="E10" s="54"/>
      <c r="F10" s="661">
        <v>0</v>
      </c>
      <c r="G10" s="225"/>
      <c r="H10" s="225"/>
    </row>
    <row r="11" spans="1:6" ht="12.75">
      <c r="A11" s="304">
        <v>5</v>
      </c>
      <c r="B11" s="145">
        <v>8</v>
      </c>
      <c r="C11" s="163"/>
      <c r="D11" s="63" t="s">
        <v>699</v>
      </c>
      <c r="E11" s="163"/>
      <c r="F11" s="661">
        <v>0</v>
      </c>
    </row>
    <row r="12" spans="1:6" ht="12.75">
      <c r="A12" s="304">
        <v>6</v>
      </c>
      <c r="B12" s="145">
        <v>9</v>
      </c>
      <c r="C12" s="163"/>
      <c r="D12" s="135" t="s">
        <v>827</v>
      </c>
      <c r="E12" s="163"/>
      <c r="F12" s="657">
        <v>0</v>
      </c>
    </row>
    <row r="13" spans="1:6" ht="12.75">
      <c r="A13" s="304">
        <v>7</v>
      </c>
      <c r="B13" s="145">
        <v>10</v>
      </c>
      <c r="C13" s="163"/>
      <c r="D13" s="134" t="s">
        <v>828</v>
      </c>
      <c r="E13" s="163"/>
      <c r="F13" s="661">
        <v>0</v>
      </c>
    </row>
    <row r="14" spans="1:6" ht="12.75">
      <c r="A14" s="304">
        <v>8</v>
      </c>
      <c r="B14" s="145">
        <v>11</v>
      </c>
      <c r="C14" s="163"/>
      <c r="D14" s="134" t="s">
        <v>619</v>
      </c>
      <c r="E14" s="163"/>
      <c r="F14" s="662">
        <v>0</v>
      </c>
    </row>
    <row r="15" spans="1:6" ht="12.75">
      <c r="A15" s="304">
        <v>9</v>
      </c>
      <c r="B15" s="145">
        <v>12</v>
      </c>
      <c r="C15" s="42" t="s">
        <v>377</v>
      </c>
      <c r="D15" s="163"/>
      <c r="E15" s="163"/>
      <c r="F15" s="663">
        <f>SUM(F8:F14)</f>
        <v>0</v>
      </c>
    </row>
    <row r="17" ht="12.75">
      <c r="C17" s="196" t="s">
        <v>829</v>
      </c>
    </row>
  </sheetData>
  <sheetProtection selectLockedCells="1" selectUnlockedCells="1"/>
  <mergeCells count="3">
    <mergeCell ref="C2:H2"/>
    <mergeCell ref="B3:F3"/>
    <mergeCell ref="C6:D6"/>
  </mergeCells>
  <printOptions/>
  <pageMargins left="0.75" right="0.75" top="1" bottom="1"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N23"/>
  <sheetViews>
    <sheetView showGridLines="0" workbookViewId="0" topLeftCell="B2">
      <selection activeCell="K15" sqref="K15"/>
    </sheetView>
  </sheetViews>
  <sheetFormatPr defaultColWidth="9.140625" defaultRowHeight="12.75"/>
  <cols>
    <col min="1" max="1" width="0" style="304" hidden="1" customWidth="1"/>
    <col min="2" max="3" width="3.7109375" style="0" customWidth="1"/>
    <col min="4" max="4" width="35.28125" style="0" customWidth="1"/>
    <col min="6" max="9" width="15.28125" style="0" customWidth="1"/>
    <col min="11" max="11" width="12.00390625" style="0" customWidth="1"/>
  </cols>
  <sheetData>
    <row r="1" spans="1:9" s="304" customFormat="1" ht="12.75" hidden="1">
      <c r="A1" s="304">
        <v>0</v>
      </c>
      <c r="B1" s="304">
        <v>-1</v>
      </c>
      <c r="C1" s="304">
        <v>-2</v>
      </c>
      <c r="D1" s="304">
        <v>-3</v>
      </c>
      <c r="E1" s="304">
        <v>-4</v>
      </c>
      <c r="F1" s="304">
        <v>3</v>
      </c>
      <c r="G1" s="304">
        <v>4</v>
      </c>
      <c r="H1" s="304">
        <v>5</v>
      </c>
      <c r="I1" s="304">
        <v>6</v>
      </c>
    </row>
    <row r="2" spans="1:14" ht="12.75">
      <c r="A2" s="304">
        <v>-1</v>
      </c>
      <c r="B2" s="780" t="s">
        <v>830</v>
      </c>
      <c r="C2" s="780"/>
      <c r="D2" s="780"/>
      <c r="E2" s="780"/>
      <c r="F2" s="780"/>
      <c r="G2" s="780"/>
      <c r="H2" s="780"/>
      <c r="I2" s="780"/>
      <c r="J2" s="41"/>
      <c r="K2" s="41"/>
      <c r="L2" s="41"/>
      <c r="M2" s="41"/>
      <c r="N2" s="41"/>
    </row>
    <row r="3" spans="1:14" ht="12.75">
      <c r="A3" s="304">
        <v>-2</v>
      </c>
      <c r="B3" s="788" t="s">
        <v>112</v>
      </c>
      <c r="C3" s="788"/>
      <c r="D3" s="788"/>
      <c r="E3" s="788"/>
      <c r="F3" s="788"/>
      <c r="G3" s="788"/>
      <c r="H3" s="788"/>
      <c r="I3" s="788"/>
      <c r="J3" s="41"/>
      <c r="K3" s="41"/>
      <c r="L3" s="41"/>
      <c r="M3" s="41"/>
      <c r="N3" s="41"/>
    </row>
    <row r="4" spans="1:14" ht="12.75">
      <c r="A4" s="304">
        <v>-3</v>
      </c>
      <c r="B4" s="158">
        <v>1</v>
      </c>
      <c r="C4" s="578" t="s">
        <v>848</v>
      </c>
      <c r="D4" s="579"/>
      <c r="E4" s="375"/>
      <c r="F4" s="375"/>
      <c r="G4" s="375"/>
      <c r="H4" s="579"/>
      <c r="I4" s="578"/>
      <c r="J4" s="41"/>
      <c r="K4" s="41"/>
      <c r="L4" s="41"/>
      <c r="M4" s="41"/>
      <c r="N4" s="41"/>
    </row>
    <row r="5" spans="1:14" ht="12.75">
      <c r="A5" s="304">
        <v>-4</v>
      </c>
      <c r="B5" s="158">
        <v>2</v>
      </c>
      <c r="C5" s="578" t="s">
        <v>847</v>
      </c>
      <c r="D5" s="579"/>
      <c r="E5" s="41"/>
      <c r="F5" s="41"/>
      <c r="G5" s="41"/>
      <c r="H5" s="664"/>
      <c r="I5" s="665"/>
      <c r="J5" s="41"/>
      <c r="K5" s="41"/>
      <c r="L5" s="41"/>
      <c r="M5" s="41"/>
      <c r="N5" s="41"/>
    </row>
    <row r="6" spans="1:9" ht="12.75">
      <c r="A6" s="304">
        <v>-5</v>
      </c>
      <c r="B6" s="158">
        <v>3</v>
      </c>
      <c r="C6" s="781"/>
      <c r="D6" s="781"/>
      <c r="E6" s="666"/>
      <c r="F6" s="781" t="s">
        <v>659</v>
      </c>
      <c r="G6" s="781"/>
      <c r="H6" s="781"/>
      <c r="I6" s="781"/>
    </row>
    <row r="7" spans="1:9" ht="23.25" customHeight="1">
      <c r="A7" s="304">
        <v>-6</v>
      </c>
      <c r="B7" s="158">
        <v>4</v>
      </c>
      <c r="C7" s="785" t="s">
        <v>37</v>
      </c>
      <c r="D7" s="785"/>
      <c r="E7" s="48" t="s">
        <v>661</v>
      </c>
      <c r="F7" s="585" t="s">
        <v>578</v>
      </c>
      <c r="G7" s="585" t="s">
        <v>579</v>
      </c>
      <c r="H7" s="48" t="s">
        <v>580</v>
      </c>
      <c r="I7" s="48" t="s">
        <v>104</v>
      </c>
    </row>
    <row r="8" spans="1:9" ht="14.25" customHeight="1">
      <c r="A8" s="304">
        <v>2</v>
      </c>
      <c r="B8" s="158">
        <v>5</v>
      </c>
      <c r="C8" s="786" t="s">
        <v>831</v>
      </c>
      <c r="D8" s="786"/>
      <c r="E8" s="226">
        <v>1000</v>
      </c>
      <c r="F8" s="667"/>
      <c r="G8" s="667"/>
      <c r="H8" s="655"/>
      <c r="I8" s="655"/>
    </row>
    <row r="9" spans="1:9" ht="12.75">
      <c r="A9" s="304">
        <v>3</v>
      </c>
      <c r="B9" s="158">
        <v>6</v>
      </c>
      <c r="C9" s="35"/>
      <c r="D9" s="158" t="s">
        <v>832</v>
      </c>
      <c r="E9" s="668" t="s">
        <v>833</v>
      </c>
      <c r="F9" s="255">
        <v>0</v>
      </c>
      <c r="G9" s="255">
        <v>0</v>
      </c>
      <c r="H9" s="255">
        <v>0</v>
      </c>
      <c r="I9" s="249">
        <f>SUM(F9:H9)</f>
        <v>0</v>
      </c>
    </row>
    <row r="10" spans="1:9" ht="12.75">
      <c r="A10" s="304">
        <v>4</v>
      </c>
      <c r="B10" s="158">
        <v>7</v>
      </c>
      <c r="C10" s="63" t="s">
        <v>834</v>
      </c>
      <c r="D10" s="376"/>
      <c r="E10" s="35"/>
      <c r="F10" s="257"/>
      <c r="G10" s="257"/>
      <c r="H10" s="257"/>
      <c r="I10" s="249"/>
    </row>
    <row r="11" spans="1:9" ht="12.75">
      <c r="A11" s="304">
        <v>5</v>
      </c>
      <c r="B11" s="158">
        <v>8</v>
      </c>
      <c r="C11" s="787" t="s">
        <v>759</v>
      </c>
      <c r="D11" s="787"/>
      <c r="E11" s="228">
        <v>3000</v>
      </c>
      <c r="F11" s="257"/>
      <c r="G11" s="257"/>
      <c r="H11" s="257"/>
      <c r="I11" s="249"/>
    </row>
    <row r="12" spans="1:9" ht="12.75">
      <c r="A12" s="304">
        <v>6</v>
      </c>
      <c r="B12" s="158">
        <v>9</v>
      </c>
      <c r="C12" s="35"/>
      <c r="D12" s="158" t="s">
        <v>835</v>
      </c>
      <c r="E12" s="668" t="s">
        <v>836</v>
      </c>
      <c r="F12" s="255">
        <v>0</v>
      </c>
      <c r="G12" s="255">
        <v>0</v>
      </c>
      <c r="H12" s="255">
        <v>0</v>
      </c>
      <c r="I12" s="249">
        <f>SUM(F12:H12)</f>
        <v>0</v>
      </c>
    </row>
    <row r="13" spans="1:9" ht="12.75">
      <c r="A13" s="304">
        <v>7</v>
      </c>
      <c r="B13" s="158">
        <v>10</v>
      </c>
      <c r="C13" s="134" t="s">
        <v>826</v>
      </c>
      <c r="D13" s="158"/>
      <c r="E13" s="228">
        <v>4000</v>
      </c>
      <c r="F13" s="257"/>
      <c r="G13" s="257"/>
      <c r="H13" s="257"/>
      <c r="I13" s="249"/>
    </row>
    <row r="14" spans="1:9" ht="12.75">
      <c r="A14" s="304">
        <v>8</v>
      </c>
      <c r="B14" s="158">
        <v>11</v>
      </c>
      <c r="C14" s="35"/>
      <c r="D14" s="158" t="s">
        <v>837</v>
      </c>
      <c r="E14" s="668" t="s">
        <v>838</v>
      </c>
      <c r="F14" s="255">
        <v>0</v>
      </c>
      <c r="G14" s="255">
        <v>0</v>
      </c>
      <c r="H14" s="255">
        <v>0</v>
      </c>
      <c r="I14" s="249">
        <f>SUM(F14:H14)</f>
        <v>0</v>
      </c>
    </row>
    <row r="15" spans="1:9" ht="12.75">
      <c r="A15" s="304">
        <v>9</v>
      </c>
      <c r="B15" s="158">
        <v>12</v>
      </c>
      <c r="C15" s="669" t="s">
        <v>699</v>
      </c>
      <c r="D15" s="158"/>
      <c r="E15" s="228">
        <v>5000</v>
      </c>
      <c r="F15" s="257"/>
      <c r="G15" s="257"/>
      <c r="H15" s="257"/>
      <c r="I15" s="249"/>
    </row>
    <row r="16" spans="1:9" ht="12.75">
      <c r="A16" s="304">
        <v>10</v>
      </c>
      <c r="B16" s="158">
        <v>13</v>
      </c>
      <c r="C16" s="35"/>
      <c r="D16" s="158" t="s">
        <v>839</v>
      </c>
      <c r="E16" s="668" t="s">
        <v>840</v>
      </c>
      <c r="F16" s="255">
        <v>0</v>
      </c>
      <c r="G16" s="255">
        <v>0</v>
      </c>
      <c r="H16" s="255">
        <v>0</v>
      </c>
      <c r="I16" s="249">
        <f>SUM(F16:H16)</f>
        <v>0</v>
      </c>
    </row>
    <row r="17" spans="1:9" ht="12.75">
      <c r="A17" s="304">
        <v>11</v>
      </c>
      <c r="B17" s="158">
        <v>14</v>
      </c>
      <c r="C17" s="135" t="s">
        <v>827</v>
      </c>
      <c r="D17" s="158"/>
      <c r="E17" s="228">
        <v>6000</v>
      </c>
      <c r="F17" s="257"/>
      <c r="G17" s="257"/>
      <c r="H17" s="257"/>
      <c r="I17" s="249"/>
    </row>
    <row r="18" spans="1:9" ht="12.75">
      <c r="A18" s="304">
        <v>12</v>
      </c>
      <c r="B18" s="158">
        <v>15</v>
      </c>
      <c r="C18" s="35"/>
      <c r="D18" s="158" t="s">
        <v>841</v>
      </c>
      <c r="E18" s="668" t="s">
        <v>842</v>
      </c>
      <c r="F18" s="255">
        <v>0</v>
      </c>
      <c r="G18" s="255">
        <v>0</v>
      </c>
      <c r="H18" s="255">
        <v>0</v>
      </c>
      <c r="I18" s="249">
        <f>SUM(F18:H18)</f>
        <v>0</v>
      </c>
    </row>
    <row r="19" spans="1:9" ht="12.75">
      <c r="A19" s="304">
        <v>13</v>
      </c>
      <c r="B19" s="158">
        <v>16</v>
      </c>
      <c r="C19" s="134" t="s">
        <v>828</v>
      </c>
      <c r="D19" s="158"/>
      <c r="E19" s="228">
        <v>7000</v>
      </c>
      <c r="F19" s="257"/>
      <c r="G19" s="257"/>
      <c r="H19" s="257"/>
      <c r="I19" s="249"/>
    </row>
    <row r="20" spans="1:9" ht="12.75">
      <c r="A20" s="304">
        <v>14</v>
      </c>
      <c r="B20" s="158">
        <v>17</v>
      </c>
      <c r="C20" s="35"/>
      <c r="D20" s="158" t="s">
        <v>843</v>
      </c>
      <c r="E20" s="668" t="s">
        <v>844</v>
      </c>
      <c r="F20" s="255">
        <v>0</v>
      </c>
      <c r="G20" s="255">
        <v>0</v>
      </c>
      <c r="H20" s="255">
        <v>0</v>
      </c>
      <c r="I20" s="249">
        <f>SUM(F20:H20)</f>
        <v>0</v>
      </c>
    </row>
    <row r="21" spans="1:9" ht="12.75">
      <c r="A21" s="304">
        <v>15</v>
      </c>
      <c r="B21" s="158">
        <v>18</v>
      </c>
      <c r="C21" s="134" t="s">
        <v>619</v>
      </c>
      <c r="D21" s="158"/>
      <c r="E21" s="228">
        <v>8000</v>
      </c>
      <c r="F21" s="257"/>
      <c r="G21" s="257"/>
      <c r="H21" s="257"/>
      <c r="I21" s="249"/>
    </row>
    <row r="22" spans="1:9" ht="12.75">
      <c r="A22" s="304">
        <v>16</v>
      </c>
      <c r="B22" s="158">
        <v>19</v>
      </c>
      <c r="C22" s="35"/>
      <c r="D22" s="158" t="s">
        <v>845</v>
      </c>
      <c r="E22" s="668" t="s">
        <v>846</v>
      </c>
      <c r="F22" s="255">
        <v>0</v>
      </c>
      <c r="G22" s="255">
        <v>0</v>
      </c>
      <c r="H22" s="255">
        <v>0</v>
      </c>
      <c r="I22" s="249">
        <f>SUM(F22:H22)</f>
        <v>0</v>
      </c>
    </row>
    <row r="23" spans="1:11" ht="12.75">
      <c r="A23" s="304">
        <v>17</v>
      </c>
      <c r="B23" s="158">
        <v>20</v>
      </c>
      <c r="C23" s="35" t="s">
        <v>377</v>
      </c>
      <c r="D23" s="35"/>
      <c r="E23" s="35"/>
      <c r="F23" s="249">
        <f>SUM(F9:F22)</f>
        <v>0</v>
      </c>
      <c r="G23" s="249">
        <f>SUM(G9:G22)</f>
        <v>0</v>
      </c>
      <c r="H23" s="249">
        <f>SUM(H9:H22)</f>
        <v>0</v>
      </c>
      <c r="I23" s="249">
        <f>SUM(I9:I22)</f>
        <v>0</v>
      </c>
      <c r="K23" s="670"/>
    </row>
  </sheetData>
  <sheetProtection selectLockedCells="1" selectUnlockedCells="1"/>
  <mergeCells count="7">
    <mergeCell ref="C7:D7"/>
    <mergeCell ref="C8:D8"/>
    <mergeCell ref="C11:D11"/>
    <mergeCell ref="B2:I2"/>
    <mergeCell ref="B3:I3"/>
    <mergeCell ref="C6:D6"/>
    <mergeCell ref="F6:I6"/>
  </mergeCell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J71"/>
  <sheetViews>
    <sheetView showGridLines="0" workbookViewId="0" topLeftCell="C1">
      <pane xSplit="1" ySplit="7" topLeftCell="D47" activePane="bottomRight" state="frozen"/>
      <selection pane="topLeft" activeCell="C1" sqref="C1"/>
      <selection pane="topRight" activeCell="D1" sqref="D1"/>
      <selection pane="bottomLeft" activeCell="C47" sqref="C47"/>
      <selection pane="bottomRight" activeCell="C58" sqref="C58"/>
    </sheetView>
  </sheetViews>
  <sheetFormatPr defaultColWidth="9.140625" defaultRowHeight="12.75"/>
  <cols>
    <col min="1" max="1" width="0" style="32" hidden="1" customWidth="1"/>
    <col min="2" max="2" width="0" style="0" hidden="1" customWidth="1"/>
    <col min="3" max="3" width="53.8515625" style="0" customWidth="1"/>
    <col min="4" max="8" width="20.421875" style="0" customWidth="1"/>
    <col min="9" max="9" width="14.28125" style="0" customWidth="1"/>
  </cols>
  <sheetData>
    <row r="1" s="32" customFormat="1" ht="12.75"/>
    <row r="2" spans="1:8" s="32" customFormat="1" ht="12.75">
      <c r="A2" s="32">
        <v>-1</v>
      </c>
      <c r="B2" s="33" t="s">
        <v>32</v>
      </c>
      <c r="H2" s="34" t="s">
        <v>33</v>
      </c>
    </row>
    <row r="3" spans="1:8" ht="12.75">
      <c r="A3" s="32">
        <v>-2</v>
      </c>
      <c r="C3" s="697" t="s">
        <v>34</v>
      </c>
      <c r="D3" s="697"/>
      <c r="E3" s="697"/>
      <c r="F3" s="697"/>
      <c r="G3" s="697"/>
      <c r="H3" s="697"/>
    </row>
    <row r="4" spans="1:9" ht="12.75">
      <c r="A4" s="32">
        <v>-3</v>
      </c>
      <c r="B4" s="35">
        <v>1</v>
      </c>
      <c r="C4" s="36" t="s">
        <v>848</v>
      </c>
      <c r="D4" s="37"/>
      <c r="E4" s="38"/>
      <c r="F4" s="38"/>
      <c r="G4" s="39"/>
      <c r="H4" s="40"/>
      <c r="I4" s="41"/>
    </row>
    <row r="5" spans="1:8" ht="12.75">
      <c r="A5" s="32">
        <v>-4</v>
      </c>
      <c r="B5" s="35">
        <v>2</v>
      </c>
      <c r="C5" s="42" t="s">
        <v>847</v>
      </c>
      <c r="D5" s="43"/>
      <c r="E5" s="44"/>
      <c r="F5" s="45"/>
      <c r="G5" s="46" t="s">
        <v>10</v>
      </c>
      <c r="H5" s="45"/>
    </row>
    <row r="6" spans="1:8" ht="45.75" customHeight="1">
      <c r="A6" s="32">
        <v>-5</v>
      </c>
      <c r="B6" s="35">
        <v>3</v>
      </c>
      <c r="C6" s="47" t="s">
        <v>37</v>
      </c>
      <c r="D6" s="48" t="s">
        <v>38</v>
      </c>
      <c r="E6" s="49" t="s">
        <v>39</v>
      </c>
      <c r="F6" s="47" t="s">
        <v>40</v>
      </c>
      <c r="G6" s="49" t="s">
        <v>41</v>
      </c>
      <c r="H6" s="50" t="s">
        <v>42</v>
      </c>
    </row>
    <row r="7" spans="1:8" ht="9.75" customHeight="1">
      <c r="A7" s="32">
        <v>-6</v>
      </c>
      <c r="B7" s="35">
        <v>4</v>
      </c>
      <c r="C7" s="51" t="s">
        <v>43</v>
      </c>
      <c r="D7" s="52" t="s">
        <v>44</v>
      </c>
      <c r="E7" s="51" t="s">
        <v>45</v>
      </c>
      <c r="F7" s="51" t="s">
        <v>46</v>
      </c>
      <c r="G7" s="51" t="s">
        <v>47</v>
      </c>
      <c r="H7" s="53" t="s">
        <v>48</v>
      </c>
    </row>
    <row r="8" spans="1:8" ht="12.75">
      <c r="A8" s="32">
        <v>1</v>
      </c>
      <c r="B8" s="35">
        <v>5</v>
      </c>
      <c r="C8" s="54" t="s">
        <v>49</v>
      </c>
      <c r="D8" s="55">
        <f>D9+D13</f>
        <v>422994255</v>
      </c>
      <c r="E8" s="55">
        <f>E9+E13</f>
        <v>152089347.78749996</v>
      </c>
      <c r="F8" s="55">
        <f>F9+F13</f>
        <v>95232153.50499998</v>
      </c>
      <c r="G8" s="55">
        <f>G9+G13</f>
        <v>247321501.29249996</v>
      </c>
      <c r="H8" s="56">
        <f>H9+H13</f>
        <v>0.21126867597263194</v>
      </c>
    </row>
    <row r="9" spans="1:8" ht="12.75">
      <c r="A9" s="32">
        <v>2</v>
      </c>
      <c r="B9" s="35">
        <v>6</v>
      </c>
      <c r="C9" s="54" t="s">
        <v>50</v>
      </c>
      <c r="D9" s="57">
        <f>D10+D11+D12</f>
        <v>272900000</v>
      </c>
      <c r="E9" s="57">
        <f>E10+E11+E12</f>
        <v>90720948.23749998</v>
      </c>
      <c r="F9" s="57">
        <f>SUM(F10:F12)</f>
        <v>95232153.50499998</v>
      </c>
      <c r="G9" s="57">
        <f>SUM(G10:G12)</f>
        <v>185953101.74249998</v>
      </c>
      <c r="H9" s="58">
        <f>SUM(H10:H12)</f>
        <v>0.1588461391057124</v>
      </c>
    </row>
    <row r="10" spans="1:8" ht="12.75">
      <c r="A10" s="32">
        <v>3</v>
      </c>
      <c r="B10" s="35">
        <v>7</v>
      </c>
      <c r="C10" s="59" t="s">
        <v>51</v>
      </c>
      <c r="D10" s="60">
        <f>'10_SRS'!I11+'10_SRS'!I148</f>
        <v>241900000</v>
      </c>
      <c r="E10" s="60">
        <f>'10_SRS'!J10</f>
        <v>67057183.12749999</v>
      </c>
      <c r="F10" s="60">
        <f>'10_SRS'!J148</f>
        <v>95232153.50499998</v>
      </c>
      <c r="G10" s="55">
        <f>E10+F10</f>
        <v>162289336.63249996</v>
      </c>
      <c r="H10" s="61">
        <f>(E10+F10)/(E$23+F$23)</f>
        <v>0.13863191471684944</v>
      </c>
    </row>
    <row r="11" spans="1:8" ht="12.75" customHeight="1">
      <c r="A11" s="32">
        <v>4</v>
      </c>
      <c r="B11" s="35">
        <v>8</v>
      </c>
      <c r="C11" s="59" t="s">
        <v>52</v>
      </c>
      <c r="D11" s="62">
        <f>'10_SRS'!I26</f>
        <v>22200000</v>
      </c>
      <c r="E11" s="60">
        <f>'10_SRS'!J26</f>
        <v>17706203.37</v>
      </c>
      <c r="F11" s="60"/>
      <c r="G11" s="55">
        <f>E11+F11</f>
        <v>17706203.37</v>
      </c>
      <c r="H11" s="61">
        <f>(E11+F11)/(E$23+F$23)</f>
        <v>0.015125114973558076</v>
      </c>
    </row>
    <row r="12" spans="1:8" ht="12.75">
      <c r="A12" s="32">
        <v>5</v>
      </c>
      <c r="B12" s="35">
        <v>9</v>
      </c>
      <c r="C12" s="59" t="s">
        <v>53</v>
      </c>
      <c r="D12" s="62">
        <f>'10_SRS'!I43</f>
        <v>8800000</v>
      </c>
      <c r="E12" s="60">
        <f>'10_SRS'!J43</f>
        <v>5957561.74</v>
      </c>
      <c r="F12" s="60"/>
      <c r="G12" s="55">
        <f>E12+F12</f>
        <v>5957561.74</v>
      </c>
      <c r="H12" s="61">
        <f>(E12+F12)/(E$23+F$23)</f>
        <v>0.00508910941530492</v>
      </c>
    </row>
    <row r="13" spans="1:8" ht="12.75">
      <c r="A13" s="32">
        <v>6</v>
      </c>
      <c r="B13" s="35">
        <v>10</v>
      </c>
      <c r="C13" s="63" t="s">
        <v>54</v>
      </c>
      <c r="D13" s="55">
        <f>SUM(D14:D17)</f>
        <v>150094255</v>
      </c>
      <c r="E13" s="55">
        <f>SUM(E14:E17)</f>
        <v>61368399.55</v>
      </c>
      <c r="F13" s="55">
        <f>SUM(F14:F17)</f>
        <v>0</v>
      </c>
      <c r="G13" s="55">
        <f>SUM(G14:G17)</f>
        <v>61368399.55</v>
      </c>
      <c r="H13" s="56">
        <f>SUM(H14:H17)</f>
        <v>0.052422536866919514</v>
      </c>
    </row>
    <row r="14" spans="1:8" ht="12.75">
      <c r="A14" s="32">
        <v>7</v>
      </c>
      <c r="B14" s="35">
        <v>11</v>
      </c>
      <c r="C14" s="59" t="s">
        <v>55</v>
      </c>
      <c r="D14" s="62">
        <f>'10_SRS'!I51</f>
        <v>150000</v>
      </c>
      <c r="E14" s="62">
        <f>'10_SRS'!J51</f>
        <v>152648.76</v>
      </c>
      <c r="F14" s="60">
        <v>0</v>
      </c>
      <c r="G14" s="55">
        <f>E14+F14</f>
        <v>152648.76</v>
      </c>
      <c r="H14" s="61">
        <f>(E14+F14)/(E$23+F$23)</f>
        <v>0.0001303966749576012</v>
      </c>
    </row>
    <row r="15" spans="1:8" ht="12.75">
      <c r="A15" s="32">
        <v>8</v>
      </c>
      <c r="B15" s="35">
        <v>12</v>
      </c>
      <c r="C15" s="59" t="s">
        <v>56</v>
      </c>
      <c r="D15" s="62">
        <f>'10_SRS'!I67</f>
        <v>150000</v>
      </c>
      <c r="E15" s="62">
        <f>'10_SRS'!J67</f>
        <v>135732.82</v>
      </c>
      <c r="F15" s="60">
        <v>0</v>
      </c>
      <c r="G15" s="55">
        <f>E15+F15</f>
        <v>135732.82</v>
      </c>
      <c r="H15" s="61">
        <f>(E15+F15)/(E$23+F$23)</f>
        <v>0.00011594662420198233</v>
      </c>
    </row>
    <row r="16" spans="1:8" ht="12.75" customHeight="1">
      <c r="A16" s="32">
        <v>9</v>
      </c>
      <c r="B16" s="35">
        <v>13</v>
      </c>
      <c r="C16" s="59" t="s">
        <v>57</v>
      </c>
      <c r="D16" s="62">
        <f>'10_SRS'!I85</f>
        <v>129000000</v>
      </c>
      <c r="E16" s="62">
        <f>'10_SRS'!J85</f>
        <v>53174381.9</v>
      </c>
      <c r="F16" s="60">
        <v>0</v>
      </c>
      <c r="G16" s="55">
        <f>E16+F16</f>
        <v>53174381.9</v>
      </c>
      <c r="H16" s="61">
        <f>(E16+F16)/(E$23+F$23)</f>
        <v>0.04542298668319122</v>
      </c>
    </row>
    <row r="17" spans="1:8" ht="12.75" customHeight="1">
      <c r="A17" s="32">
        <v>10</v>
      </c>
      <c r="B17" s="35">
        <v>14</v>
      </c>
      <c r="C17" s="64" t="s">
        <v>58</v>
      </c>
      <c r="D17" s="62">
        <f>'10_SRS'!I103+'10_SRS'!I157+'10_SRS'!I160</f>
        <v>20794255</v>
      </c>
      <c r="E17" s="62">
        <f>'10_SRS'!J103</f>
        <v>7905636.07</v>
      </c>
      <c r="F17" s="60">
        <f>'10_SRS'!J157</f>
        <v>0</v>
      </c>
      <c r="G17" s="55">
        <f>E17+F17</f>
        <v>7905636.07</v>
      </c>
      <c r="H17" s="61">
        <f>(E17+F17)/(E$23+F$23)</f>
        <v>0.006753206884568717</v>
      </c>
    </row>
    <row r="18" spans="1:8" ht="14.25" customHeight="1">
      <c r="A18" s="32">
        <v>11</v>
      </c>
      <c r="B18" s="35">
        <v>15</v>
      </c>
      <c r="C18" s="65" t="s">
        <v>59</v>
      </c>
      <c r="D18" s="66">
        <f>SUM(D19:D22)</f>
        <v>1871512742.49</v>
      </c>
      <c r="E18" s="66">
        <f>SUM(E19:E22)</f>
        <v>923327674</v>
      </c>
      <c r="F18" s="66">
        <f>SUM(F19:F22)</f>
        <v>0</v>
      </c>
      <c r="G18" s="66">
        <f>SUM(G19:G22)</f>
        <v>923327674</v>
      </c>
      <c r="H18" s="67">
        <f>SUM(H19:H22)</f>
        <v>0.7887313240273682</v>
      </c>
    </row>
    <row r="19" spans="1:8" ht="12.75" customHeight="1">
      <c r="A19" s="32">
        <v>12</v>
      </c>
      <c r="B19" s="35">
        <v>16</v>
      </c>
      <c r="C19" s="68" t="s">
        <v>60</v>
      </c>
      <c r="D19" s="62">
        <f>'10_SRS'!I113</f>
        <v>1804632212</v>
      </c>
      <c r="E19" s="62">
        <f>'10_SRS'!J113</f>
        <v>907976798</v>
      </c>
      <c r="F19" s="60">
        <v>0</v>
      </c>
      <c r="G19" s="55">
        <f>E19+F19</f>
        <v>907976798</v>
      </c>
      <c r="H19" s="61">
        <f>(E19+F19)/(E$23+F$23)</f>
        <v>0.7756181930193833</v>
      </c>
    </row>
    <row r="20" spans="1:8" ht="12.75" customHeight="1">
      <c r="A20" s="32">
        <v>13</v>
      </c>
      <c r="B20" s="35">
        <v>17</v>
      </c>
      <c r="C20" s="69" t="s">
        <v>61</v>
      </c>
      <c r="D20" s="62">
        <f>'10_SRS'!I116</f>
        <v>56746261</v>
      </c>
      <c r="E20" s="62">
        <f>'10_SRS'!J116</f>
        <v>15340876</v>
      </c>
      <c r="F20" s="60">
        <v>0</v>
      </c>
      <c r="G20" s="55">
        <f>E20+F20</f>
        <v>15340876</v>
      </c>
      <c r="H20" s="61">
        <f>(E20+F20)/(E$23+F$23)</f>
        <v>0.013104588739121532</v>
      </c>
    </row>
    <row r="21" spans="1:8" ht="12.75">
      <c r="A21" s="32">
        <v>14</v>
      </c>
      <c r="B21" s="35">
        <v>18</v>
      </c>
      <c r="C21" s="59" t="s">
        <v>62</v>
      </c>
      <c r="D21" s="60">
        <f>'10_SRS'!I134+'10_SRS'!I161</f>
        <v>8262269.49</v>
      </c>
      <c r="E21" s="60">
        <f>'10_SRS'!J134</f>
        <v>0</v>
      </c>
      <c r="F21" s="60">
        <f>'10_SRS'!J161</f>
        <v>0</v>
      </c>
      <c r="G21" s="55">
        <f>E21+F21</f>
        <v>0</v>
      </c>
      <c r="H21" s="61">
        <f>(E21+F21)/(E$23+F$23)</f>
        <v>0</v>
      </c>
    </row>
    <row r="22" spans="1:8" ht="12.75" customHeight="1">
      <c r="A22" s="32">
        <v>15</v>
      </c>
      <c r="B22" s="35">
        <v>19</v>
      </c>
      <c r="C22" s="64" t="s">
        <v>63</v>
      </c>
      <c r="D22" s="60">
        <f>'10_SRS'!I122+'10_SRS'!I153</f>
        <v>1872000</v>
      </c>
      <c r="E22" s="60">
        <f>'10_SRS'!J122</f>
        <v>10000</v>
      </c>
      <c r="F22" s="60">
        <f>'10_SRS'!J160+'10_SRS'!J153</f>
        <v>0</v>
      </c>
      <c r="G22" s="55">
        <f>E22+F22</f>
        <v>10000</v>
      </c>
      <c r="H22" s="61">
        <f>(E22+F22)/(E$23+F$23)</f>
        <v>8.542268863343612E-06</v>
      </c>
    </row>
    <row r="23" spans="1:8" ht="12.75">
      <c r="A23" s="32">
        <v>16</v>
      </c>
      <c r="B23" s="35">
        <v>20</v>
      </c>
      <c r="C23" s="70" t="s">
        <v>64</v>
      </c>
      <c r="D23" s="55">
        <f>D8+D18</f>
        <v>2294506997.49</v>
      </c>
      <c r="E23" s="55">
        <f>E8+E18</f>
        <v>1075417021.7875</v>
      </c>
      <c r="F23" s="55">
        <f>F8+F18</f>
        <v>95232153.50499998</v>
      </c>
      <c r="G23" s="55">
        <f>G8+G18</f>
        <v>1170649175.2925</v>
      </c>
      <c r="H23" s="56">
        <f>H8+H18</f>
        <v>1.0000000000000002</v>
      </c>
    </row>
    <row r="24" spans="1:8" ht="12.75">
      <c r="A24" s="32">
        <v>17</v>
      </c>
      <c r="B24" s="35">
        <v>21</v>
      </c>
      <c r="C24" s="71" t="s">
        <v>65</v>
      </c>
      <c r="D24" s="72"/>
      <c r="E24" s="73"/>
      <c r="F24" s="73"/>
      <c r="G24" s="74"/>
      <c r="H24" s="75"/>
    </row>
    <row r="25" spans="1:8" ht="12.75">
      <c r="A25" s="32">
        <v>18</v>
      </c>
      <c r="B25" s="35">
        <v>22</v>
      </c>
      <c r="C25" s="59" t="s">
        <v>66</v>
      </c>
      <c r="D25" s="60">
        <f>'11_SOE'!G11+'11_SOE'!H11+'11_SOE'!I11</f>
        <v>544846394</v>
      </c>
      <c r="E25" s="60">
        <f>'11_SOE'!L11+'11_SOE'!M11+'11_SOE'!N11</f>
        <v>200144787.20999998</v>
      </c>
      <c r="F25" s="60">
        <v>0</v>
      </c>
      <c r="G25" s="55">
        <f>E25+F25</f>
        <v>200144787.20999998</v>
      </c>
      <c r="H25" s="61">
        <f>(E25+F25)/(E$33+F$33)</f>
        <v>0.22378591939723413</v>
      </c>
    </row>
    <row r="26" spans="1:8" ht="12.75">
      <c r="A26" s="32">
        <v>19</v>
      </c>
      <c r="B26" s="35">
        <v>23</v>
      </c>
      <c r="C26" s="59" t="s">
        <v>67</v>
      </c>
      <c r="D26" s="60">
        <f>'11_SOE'!G44+'11_SOE'!H44+'11_SOE'!I44+'11_SOE'!G159+'11_SOE'!H159</f>
        <v>266880519.49</v>
      </c>
      <c r="E26" s="60">
        <f>'11_SOE'!L44+'11_SOE'!M44+'11_SOE'!N44</f>
        <v>49083450.54000001</v>
      </c>
      <c r="F26" s="60">
        <f>'11_SOE'!L159+'11_SOE'!M159</f>
        <v>17334591.18</v>
      </c>
      <c r="G26" s="55">
        <f>E26+F26</f>
        <v>66418041.720000006</v>
      </c>
      <c r="H26" s="61">
        <f>(E26+F26)/(E$33+F$33)</f>
        <v>0.07426335073757756</v>
      </c>
    </row>
    <row r="27" spans="1:8" ht="12.75">
      <c r="A27" s="32">
        <v>20</v>
      </c>
      <c r="B27" s="35">
        <v>24</v>
      </c>
      <c r="C27" s="59" t="s">
        <v>68</v>
      </c>
      <c r="D27" s="60">
        <f>'11_SOE'!G55+'11_SOE'!H55+'11_SOE'!I55</f>
        <v>507699625</v>
      </c>
      <c r="E27" s="60">
        <f>'11_SOE'!L55+'11_SOE'!M55+'11_SOE'!N55</f>
        <v>214582434.02999997</v>
      </c>
      <c r="F27" s="60">
        <v>0</v>
      </c>
      <c r="G27" s="55">
        <f>E27+F27</f>
        <v>214582434.02999997</v>
      </c>
      <c r="H27" s="61">
        <f>(E27+F27)/(E$33+F$33)</f>
        <v>0.2399289432180655</v>
      </c>
    </row>
    <row r="28" spans="1:8" ht="12.75">
      <c r="A28" s="32">
        <v>21</v>
      </c>
      <c r="B28" s="35">
        <v>25</v>
      </c>
      <c r="C28" s="59" t="s">
        <v>69</v>
      </c>
      <c r="D28" s="60">
        <f>'11_SOE'!G65+'11_SOE'!H65+'11_SOE'!I65</f>
        <v>4374532</v>
      </c>
      <c r="E28" s="60">
        <f>'11_SOE'!L65+'11_SOE'!M65+'11_SOE'!N65</f>
        <v>1980053.71</v>
      </c>
      <c r="F28" s="60">
        <v>0</v>
      </c>
      <c r="G28" s="55">
        <f>E28+F28</f>
        <v>1980053.71</v>
      </c>
      <c r="H28" s="61">
        <f>(E28+F28)/(E$33+F$33)</f>
        <v>0.0022139379502466253</v>
      </c>
    </row>
    <row r="29" spans="1:8" ht="12.75">
      <c r="A29" s="32">
        <v>22</v>
      </c>
      <c r="B29" s="35">
        <v>26</v>
      </c>
      <c r="C29" s="59" t="s">
        <v>70</v>
      </c>
      <c r="D29" s="60">
        <f>'11_SOE'!G68+'11_SOE'!H68+'11_SOE'!I68</f>
        <v>419930000</v>
      </c>
      <c r="E29" s="60">
        <f>'11_SOE'!L68+'11_SOE'!M68+'11_SOE'!N68</f>
        <v>59581197.379999995</v>
      </c>
      <c r="F29" s="60">
        <v>0</v>
      </c>
      <c r="G29" s="55">
        <f>E29+F29</f>
        <v>59581197.379999995</v>
      </c>
      <c r="H29" s="61">
        <f>(E29+F29)/(E$33+F$33)</f>
        <v>0.06661893732201679</v>
      </c>
    </row>
    <row r="30" spans="1:8" ht="12.75">
      <c r="A30" s="32">
        <v>23</v>
      </c>
      <c r="B30" s="35">
        <v>27</v>
      </c>
      <c r="C30" s="59" t="s">
        <v>71</v>
      </c>
      <c r="D30" s="60">
        <f>'11_SOE'!G80+'11_SOE'!H80+'11_SOE'!I80</f>
        <v>38321278</v>
      </c>
      <c r="E30" s="60">
        <f>'11_SOE'!L80+'11_SOE'!M80+'11_SOE'!N80</f>
        <v>18322819.330000002</v>
      </c>
      <c r="F30" s="60">
        <v>0</v>
      </c>
      <c r="G30" s="55">
        <f>E30+F30</f>
        <v>18322819.330000002</v>
      </c>
      <c r="H30" s="61">
        <f>(E30+F30)/(E$33+F$33)</f>
        <v>0.020487113488552516</v>
      </c>
    </row>
    <row r="31" spans="1:8" ht="12.75">
      <c r="A31" s="32">
        <v>24</v>
      </c>
      <c r="B31" s="35">
        <v>28</v>
      </c>
      <c r="C31" s="59" t="s">
        <v>72</v>
      </c>
      <c r="D31" s="60">
        <f>'11_SOE'!G84+'11_SOE'!H84+'11_SOE'!I84</f>
        <v>553488850</v>
      </c>
      <c r="E31" s="60">
        <f>'11_SOE'!L84+'11_SOE'!M84+'11_SOE'!N84</f>
        <v>297894116.12</v>
      </c>
      <c r="F31" s="60">
        <v>0</v>
      </c>
      <c r="G31" s="55">
        <f>E31+F31</f>
        <v>297894116.12</v>
      </c>
      <c r="H31" s="61">
        <f>(E31+F31)/(E$33+F$33)</f>
        <v>0.3330814136517757</v>
      </c>
    </row>
    <row r="32" spans="1:8" ht="12.75">
      <c r="A32" s="32">
        <v>25</v>
      </c>
      <c r="B32" s="35">
        <v>29</v>
      </c>
      <c r="C32" s="69" t="s">
        <v>73</v>
      </c>
      <c r="D32" s="60">
        <f>'11_SOE'!I127</f>
        <v>311839344</v>
      </c>
      <c r="E32" s="60">
        <f>'11_SOE'!N127</f>
        <v>35434818.21</v>
      </c>
      <c r="F32" s="60">
        <f>'11_SOE'!N157</f>
        <v>0</v>
      </c>
      <c r="G32" s="55">
        <f>E32+F32</f>
        <v>35434818.21</v>
      </c>
      <c r="H32" s="61">
        <f>(E32+F32)/(E$33+F$33)</f>
        <v>0.0396203842345313</v>
      </c>
    </row>
    <row r="33" spans="1:8" ht="12.75">
      <c r="A33" s="32">
        <v>27</v>
      </c>
      <c r="B33" s="35">
        <v>31</v>
      </c>
      <c r="C33" s="71" t="s">
        <v>74</v>
      </c>
      <c r="D33" s="55">
        <f>SUM(D25:D32)</f>
        <v>2647380542.49</v>
      </c>
      <c r="E33" s="55">
        <f>SUM(E25:E32)</f>
        <v>877023676.53</v>
      </c>
      <c r="F33" s="55">
        <f>SUM(F25:F32)</f>
        <v>17334591.18</v>
      </c>
      <c r="G33" s="55">
        <f>SUM(G25:G32)</f>
        <v>894358267.71</v>
      </c>
      <c r="H33" s="56">
        <f>SUM(H25:H32)</f>
        <v>1</v>
      </c>
    </row>
    <row r="34" spans="1:8" ht="12.75">
      <c r="A34" s="32">
        <v>28</v>
      </c>
      <c r="B34" s="35">
        <v>32</v>
      </c>
      <c r="C34" s="63" t="s">
        <v>75</v>
      </c>
      <c r="D34" s="55">
        <f>D23-D33</f>
        <v>-352873545</v>
      </c>
      <c r="E34" s="55">
        <f>E23-E33</f>
        <v>198393345.25749993</v>
      </c>
      <c r="F34" s="55">
        <f>F23-F33</f>
        <v>77897562.32499999</v>
      </c>
      <c r="G34" s="55">
        <f>E34+F34</f>
        <v>276290907.5824999</v>
      </c>
      <c r="H34" s="76">
        <f>H23-H33</f>
        <v>2.220446049250313E-16</v>
      </c>
    </row>
    <row r="35" spans="1:8" ht="12.75">
      <c r="A35" s="32">
        <v>29</v>
      </c>
      <c r="B35" s="35">
        <v>33</v>
      </c>
      <c r="C35" s="63" t="s">
        <v>76</v>
      </c>
      <c r="D35" s="72"/>
      <c r="E35" s="73"/>
      <c r="F35" s="73"/>
      <c r="G35" s="74"/>
      <c r="H35" s="75"/>
    </row>
    <row r="36" spans="1:8" ht="12.75">
      <c r="A36" s="32">
        <v>30</v>
      </c>
      <c r="B36" s="35">
        <v>34</v>
      </c>
      <c r="C36" s="77" t="s">
        <v>77</v>
      </c>
      <c r="D36" s="55">
        <f>SUM(D37:D39)</f>
        <v>0</v>
      </c>
      <c r="E36" s="55">
        <f>SUM(E37:E39)</f>
        <v>0</v>
      </c>
      <c r="F36" s="55">
        <f>SUM(F37:F39)</f>
        <v>0</v>
      </c>
      <c r="G36" s="55">
        <f>SUM(G37:G39)</f>
        <v>0</v>
      </c>
      <c r="H36" s="56" t="e">
        <f>SUM(H37:H39)</f>
        <v>#DIV/0!</v>
      </c>
    </row>
    <row r="37" spans="1:10" ht="12.75">
      <c r="A37" s="32">
        <v>31</v>
      </c>
      <c r="B37" s="35">
        <v>35</v>
      </c>
      <c r="C37" s="59" t="s">
        <v>78</v>
      </c>
      <c r="D37" s="60">
        <f>'10_SRS'!I138</f>
        <v>0</v>
      </c>
      <c r="E37" s="60">
        <f>'10_SRS'!J138</f>
        <v>0</v>
      </c>
      <c r="F37" s="60">
        <v>0</v>
      </c>
      <c r="G37" s="55">
        <f>E37+F37</f>
        <v>0</v>
      </c>
      <c r="H37" s="61" t="e">
        <f>(E37+F37)/(E$36+F$36)</f>
        <v>#DIV/0!</v>
      </c>
      <c r="I37" s="78"/>
      <c r="J37" s="78"/>
    </row>
    <row r="38" spans="1:8" ht="12.75">
      <c r="A38" s="32">
        <v>32</v>
      </c>
      <c r="B38" s="35">
        <v>36</v>
      </c>
      <c r="C38" s="79" t="s">
        <v>79</v>
      </c>
      <c r="D38" s="60">
        <f>'10_SRS'!I139</f>
        <v>0</v>
      </c>
      <c r="E38" s="60">
        <f>'10_SRS'!J139</f>
        <v>0</v>
      </c>
      <c r="F38" s="60">
        <v>0</v>
      </c>
      <c r="G38" s="55">
        <f>E38+F38</f>
        <v>0</v>
      </c>
      <c r="H38" s="61" t="e">
        <f>(E38+F38)/(E$36+F$36)</f>
        <v>#DIV/0!</v>
      </c>
    </row>
    <row r="39" spans="1:8" ht="12.75">
      <c r="A39" s="32">
        <v>33</v>
      </c>
      <c r="B39" s="35">
        <v>37</v>
      </c>
      <c r="C39" s="59" t="s">
        <v>80</v>
      </c>
      <c r="D39" s="60">
        <f>'10_SRS'!I140</f>
        <v>0</v>
      </c>
      <c r="E39" s="60">
        <f>'10_SRS'!J140</f>
        <v>0</v>
      </c>
      <c r="F39" s="60">
        <v>0</v>
      </c>
      <c r="G39" s="55">
        <f>E39+F39</f>
        <v>0</v>
      </c>
      <c r="H39" s="61" t="e">
        <f>(E39+F39)/(E$36+F$36)</f>
        <v>#DIV/0!</v>
      </c>
    </row>
    <row r="40" spans="1:8" ht="12.75">
      <c r="A40" s="32">
        <v>34</v>
      </c>
      <c r="B40" s="35">
        <v>38</v>
      </c>
      <c r="C40" s="63" t="s">
        <v>81</v>
      </c>
      <c r="D40" s="80">
        <f>D41+D42</f>
        <v>0</v>
      </c>
      <c r="E40" s="66">
        <f>E41+E42</f>
        <v>0</v>
      </c>
      <c r="F40" s="66">
        <f>F41+F42</f>
        <v>0</v>
      </c>
      <c r="G40" s="55">
        <f>E40+F40</f>
        <v>0</v>
      </c>
      <c r="H40" s="56" t="e">
        <f>H41+H42</f>
        <v>#DIV/0!</v>
      </c>
    </row>
    <row r="41" spans="1:8" ht="12.75">
      <c r="A41" s="32">
        <v>35</v>
      </c>
      <c r="B41" s="35">
        <v>39</v>
      </c>
      <c r="C41" s="81" t="s">
        <v>82</v>
      </c>
      <c r="D41" s="60">
        <f>'10_SRS'!I142+'10_SRS'!I143+'10_SRS'!I165+'10_SRS'!I166</f>
        <v>0</v>
      </c>
      <c r="E41" s="62">
        <f>'10_SRS'!J142+'10_SRS'!J143</f>
        <v>0</v>
      </c>
      <c r="F41" s="60">
        <f>'10_SRS'!J164</f>
        <v>0</v>
      </c>
      <c r="G41" s="55">
        <f>E41+F41</f>
        <v>0</v>
      </c>
      <c r="H41" s="61" t="e">
        <f>(E41+F41)/(E$40+F$40)</f>
        <v>#DIV/0!</v>
      </c>
    </row>
    <row r="42" spans="1:8" ht="12.75">
      <c r="A42" s="32">
        <v>36</v>
      </c>
      <c r="B42" s="35">
        <v>40</v>
      </c>
      <c r="C42" s="82" t="s">
        <v>83</v>
      </c>
      <c r="D42" s="60">
        <f>'10_SRS'!I144</f>
        <v>0</v>
      </c>
      <c r="E42" s="62">
        <f>'10_SRS'!J144</f>
        <v>0</v>
      </c>
      <c r="F42" s="60"/>
      <c r="G42" s="55">
        <f>E42+F42</f>
        <v>0</v>
      </c>
      <c r="H42" s="61" t="e">
        <f>(E42+F42)/(E$40+F$40)</f>
        <v>#DIV/0!</v>
      </c>
    </row>
    <row r="43" spans="1:8" ht="12.75">
      <c r="A43" s="32">
        <v>37</v>
      </c>
      <c r="B43" s="35">
        <v>41</v>
      </c>
      <c r="C43" s="63" t="s">
        <v>84</v>
      </c>
      <c r="D43" s="66">
        <f>D36+D40</f>
        <v>0</v>
      </c>
      <c r="E43" s="66">
        <f>E36+E40</f>
        <v>0</v>
      </c>
      <c r="F43" s="66">
        <f>F36+F40</f>
        <v>0</v>
      </c>
      <c r="G43" s="66">
        <f>G36+G40</f>
        <v>0</v>
      </c>
      <c r="H43" s="83" t="e">
        <f>H36+H40</f>
        <v>#DIV/0!</v>
      </c>
    </row>
    <row r="44" spans="1:8" ht="12.75">
      <c r="A44" s="32">
        <v>38</v>
      </c>
      <c r="B44" s="35">
        <v>42</v>
      </c>
      <c r="C44" s="63" t="s">
        <v>85</v>
      </c>
      <c r="D44" s="84"/>
      <c r="E44" s="85"/>
      <c r="F44" s="73"/>
      <c r="G44" s="74"/>
      <c r="H44" s="86"/>
    </row>
    <row r="45" spans="1:8" ht="12.75">
      <c r="A45" s="32">
        <v>39</v>
      </c>
      <c r="B45" s="35">
        <v>43</v>
      </c>
      <c r="C45" s="77" t="s">
        <v>86</v>
      </c>
      <c r="D45" s="55">
        <f>SUM(D46:D48)</f>
        <v>134054255</v>
      </c>
      <c r="E45" s="55">
        <f>SUM(E46:E48)</f>
        <v>28804645.759999998</v>
      </c>
      <c r="F45" s="55">
        <f>SUM(F46:F48)</f>
        <v>15405250</v>
      </c>
      <c r="G45" s="55">
        <f>SUM(G46:G48)</f>
        <v>44209895.76</v>
      </c>
      <c r="H45" s="56">
        <f>SUM(H46:H48)</f>
        <v>1</v>
      </c>
    </row>
    <row r="46" spans="1:8" ht="12.75">
      <c r="A46" s="32">
        <v>40</v>
      </c>
      <c r="B46" s="35">
        <v>44</v>
      </c>
      <c r="C46" s="59" t="s">
        <v>87</v>
      </c>
      <c r="D46" s="60">
        <f>'11_SOE'!J11+'11_SOE'!J43+'11_SOE'!J84+'11_SOE'!J159</f>
        <v>134054255</v>
      </c>
      <c r="E46" s="60">
        <f>'11_SOE'!O11+'11_SOE'!O43+'11_SOE'!O84</f>
        <v>28804645.759999998</v>
      </c>
      <c r="F46" s="60">
        <f>'11_SOE'!O159</f>
        <v>15405250</v>
      </c>
      <c r="G46" s="55">
        <f>E46+F46</f>
        <v>44209895.76</v>
      </c>
      <c r="H46" s="61">
        <f>(E46+F46)/(E$45+F$45)</f>
        <v>1</v>
      </c>
    </row>
    <row r="47" spans="1:8" ht="12.75">
      <c r="A47" s="32">
        <v>41</v>
      </c>
      <c r="B47" s="35">
        <v>45</v>
      </c>
      <c r="C47" s="59" t="s">
        <v>88</v>
      </c>
      <c r="D47" s="60">
        <f>'11_SOE'!K142</f>
        <v>0</v>
      </c>
      <c r="E47" s="60">
        <f>'11_SOE'!P142</f>
        <v>0</v>
      </c>
      <c r="F47" s="60">
        <v>0</v>
      </c>
      <c r="G47" s="55">
        <f>E47+F47</f>
        <v>0</v>
      </c>
      <c r="H47" s="61">
        <f>(E47+F47)/(E$45+F$45)</f>
        <v>0</v>
      </c>
    </row>
    <row r="48" spans="1:8" ht="12.75">
      <c r="A48" s="32">
        <v>42</v>
      </c>
      <c r="B48" s="35">
        <v>46</v>
      </c>
      <c r="C48" s="79" t="s">
        <v>89</v>
      </c>
      <c r="D48" s="60">
        <f>'11_SOE'!K143</f>
        <v>0</v>
      </c>
      <c r="E48" s="60">
        <f>'11_SOE'!P143</f>
        <v>0</v>
      </c>
      <c r="F48" s="60">
        <v>0</v>
      </c>
      <c r="G48" s="55">
        <f>E48+F48</f>
        <v>0</v>
      </c>
      <c r="H48" s="61">
        <f>(E48+F48)/(E$45+F$45)</f>
        <v>0</v>
      </c>
    </row>
    <row r="49" spans="1:8" ht="12.75">
      <c r="A49" s="32">
        <v>43</v>
      </c>
      <c r="B49" s="35">
        <v>47</v>
      </c>
      <c r="C49" s="87" t="s">
        <v>90</v>
      </c>
      <c r="D49" s="60">
        <f>D50+D51</f>
        <v>0</v>
      </c>
      <c r="E49" s="60">
        <f>E50+E51</f>
        <v>0</v>
      </c>
      <c r="F49" s="60">
        <f>F50+F51</f>
        <v>0</v>
      </c>
      <c r="G49" s="55">
        <f>G50+G51</f>
        <v>0</v>
      </c>
      <c r="H49" s="56" t="e">
        <f>H50+H51</f>
        <v>#DIV/0!</v>
      </c>
    </row>
    <row r="50" spans="1:8" ht="12.75">
      <c r="A50" s="32">
        <v>44</v>
      </c>
      <c r="B50" s="35">
        <v>48</v>
      </c>
      <c r="C50" s="82" t="s">
        <v>91</v>
      </c>
      <c r="D50" s="60">
        <f>'11_SOE'!K118</f>
        <v>0</v>
      </c>
      <c r="E50" s="60">
        <f>'11_SOE'!N118</f>
        <v>0</v>
      </c>
      <c r="F50" s="60">
        <f>'11_SOE'!N156</f>
        <v>0</v>
      </c>
      <c r="G50" s="55">
        <f>E50+F50</f>
        <v>0</v>
      </c>
      <c r="H50" s="61" t="e">
        <f>(E50+F50)/(E$49+F$49)</f>
        <v>#DIV/0!</v>
      </c>
    </row>
    <row r="51" spans="1:8" ht="12.75">
      <c r="A51" s="32">
        <v>45</v>
      </c>
      <c r="B51" s="35">
        <v>49</v>
      </c>
      <c r="C51" s="59" t="s">
        <v>92</v>
      </c>
      <c r="D51" s="60">
        <f>'11_SOE'!K140</f>
        <v>0</v>
      </c>
      <c r="E51" s="60">
        <f>'11_SOE'!N140</f>
        <v>0</v>
      </c>
      <c r="F51" s="60"/>
      <c r="G51" s="55">
        <f>E51+F51</f>
        <v>0</v>
      </c>
      <c r="H51" s="61" t="e">
        <f>(E51+F51)/(E$49+F$49)</f>
        <v>#DIV/0!</v>
      </c>
    </row>
    <row r="52" spans="1:8" ht="12.75">
      <c r="A52" s="32">
        <v>46</v>
      </c>
      <c r="B52" s="35">
        <v>50</v>
      </c>
      <c r="C52" s="63" t="s">
        <v>93</v>
      </c>
      <c r="D52" s="55">
        <f>D45+D49</f>
        <v>134054255</v>
      </c>
      <c r="E52" s="55">
        <f>E45+E49</f>
        <v>28804645.759999998</v>
      </c>
      <c r="F52" s="55">
        <f>F45+F49</f>
        <v>15405250</v>
      </c>
      <c r="G52" s="55">
        <f>G45+G49</f>
        <v>44209895.76</v>
      </c>
      <c r="H52" s="88"/>
    </row>
    <row r="53" spans="1:8" ht="12.75">
      <c r="A53" s="32">
        <v>47</v>
      </c>
      <c r="B53" s="35">
        <v>51</v>
      </c>
      <c r="C53" s="89" t="s">
        <v>94</v>
      </c>
      <c r="D53" s="55">
        <f>D34+D43-D52</f>
        <v>-486927800</v>
      </c>
      <c r="E53" s="55">
        <f>E34+E43-E52</f>
        <v>169588699.49749994</v>
      </c>
      <c r="F53" s="55">
        <f>F34+F43-F52</f>
        <v>62492312.32499999</v>
      </c>
      <c r="G53" s="55">
        <f>G34+G43-G52</f>
        <v>232081011.82249993</v>
      </c>
      <c r="H53" s="61"/>
    </row>
    <row r="54" spans="1:8" ht="12.75">
      <c r="A54" s="32">
        <v>48</v>
      </c>
      <c r="B54" s="35">
        <v>52</v>
      </c>
      <c r="C54" s="87" t="s">
        <v>95</v>
      </c>
      <c r="D54" s="60">
        <f>E54+F54</f>
        <v>854160995.9399999</v>
      </c>
      <c r="E54" s="60">
        <f>'16_SRE_Fund_Balance'!E15</f>
        <v>766971666.9</v>
      </c>
      <c r="F54" s="60">
        <f>'16_SRE_Fund_Balance'!F15</f>
        <v>87189329.04</v>
      </c>
      <c r="G54" s="55">
        <f>E54+F54</f>
        <v>854160995.9399999</v>
      </c>
      <c r="H54" s="61"/>
    </row>
    <row r="55" spans="1:8" ht="12.75">
      <c r="A55" s="32">
        <v>49</v>
      </c>
      <c r="B55" s="35">
        <v>53</v>
      </c>
      <c r="C55" s="87" t="s">
        <v>96</v>
      </c>
      <c r="D55" s="55">
        <f>D53+D54</f>
        <v>367233195.93999994</v>
      </c>
      <c r="E55" s="55">
        <f>E53+E54</f>
        <v>936560366.3974999</v>
      </c>
      <c r="F55" s="55">
        <f>F53+F54</f>
        <v>149681641.365</v>
      </c>
      <c r="G55" s="55">
        <f>G53+G54</f>
        <v>1086242007.7624998</v>
      </c>
      <c r="H55" s="61"/>
    </row>
    <row r="56" spans="1:8" ht="12.75">
      <c r="A56" s="32">
        <v>50</v>
      </c>
      <c r="B56" s="35">
        <v>54</v>
      </c>
      <c r="C56" s="87" t="s">
        <v>97</v>
      </c>
      <c r="D56" s="60">
        <f>E56+F56</f>
        <v>0</v>
      </c>
      <c r="E56" s="60">
        <f>'11_SOE'!P161</f>
        <v>0</v>
      </c>
      <c r="F56" s="60">
        <f>'11_SOE'!P162</f>
        <v>0</v>
      </c>
      <c r="G56" s="55">
        <f>E56+F56</f>
        <v>0</v>
      </c>
      <c r="H56" s="61"/>
    </row>
    <row r="57" spans="1:8" ht="12.75">
      <c r="A57" s="32">
        <v>51</v>
      </c>
      <c r="B57" s="35">
        <v>55</v>
      </c>
      <c r="C57" s="70" t="s">
        <v>98</v>
      </c>
      <c r="D57" s="55">
        <f>D55-D56</f>
        <v>367233195.93999994</v>
      </c>
      <c r="E57" s="90">
        <f>E55-E56</f>
        <v>936560366.3974999</v>
      </c>
      <c r="F57" s="90">
        <f>F55-F56</f>
        <v>149681641.365</v>
      </c>
      <c r="G57" s="90">
        <f>G55-G56</f>
        <v>1086242007.7624998</v>
      </c>
      <c r="H57" s="91"/>
    </row>
    <row r="58" spans="2:8" ht="12.75">
      <c r="B58" s="92"/>
      <c r="C58" s="93" t="s">
        <v>99</v>
      </c>
      <c r="D58" s="94">
        <f>'11_SOE'!K163</f>
        <v>0</v>
      </c>
      <c r="E58" s="55">
        <f>'11_SOE'!P163</f>
        <v>0</v>
      </c>
      <c r="F58" s="55"/>
      <c r="G58" s="55">
        <f>E58+F58</f>
        <v>0</v>
      </c>
      <c r="H58" s="95">
        <f>D58-G58</f>
        <v>0</v>
      </c>
    </row>
    <row r="59" spans="1:8" ht="12.75">
      <c r="A59" s="32">
        <v>52</v>
      </c>
      <c r="C59" s="42" t="s">
        <v>100</v>
      </c>
      <c r="D59" s="60">
        <f>+'16_SRE_Fund_Balance'!E14</f>
        <v>0</v>
      </c>
      <c r="E59" s="96"/>
      <c r="F59" s="96"/>
      <c r="G59" s="96"/>
      <c r="H59" s="97"/>
    </row>
    <row r="60" spans="2:8" ht="12.75">
      <c r="B60" s="98" t="s">
        <v>101</v>
      </c>
      <c r="C60" s="99"/>
      <c r="D60" s="25"/>
      <c r="E60" s="100"/>
      <c r="F60" s="25"/>
      <c r="G60" s="25"/>
      <c r="H60" s="78"/>
    </row>
    <row r="61" spans="3:9" ht="12.75">
      <c r="C61" s="99" t="s">
        <v>102</v>
      </c>
      <c r="D61" s="101"/>
      <c r="E61" s="102" t="s">
        <v>103</v>
      </c>
      <c r="F61" s="102" t="s">
        <v>40</v>
      </c>
      <c r="G61" s="102" t="s">
        <v>104</v>
      </c>
      <c r="H61" s="103"/>
      <c r="I61" s="104"/>
    </row>
    <row r="62" spans="3:9" ht="12.75">
      <c r="C62" s="99" t="s">
        <v>105</v>
      </c>
      <c r="D62" s="105"/>
      <c r="E62" s="106">
        <f>'16_SRE_Fund_Balance'!E9</f>
        <v>444681168.23</v>
      </c>
      <c r="F62" s="106">
        <f>'16_SRE_Fund_Balance'!F9</f>
        <v>80203741.5</v>
      </c>
      <c r="G62" s="106">
        <f>SUM(E62:F62)</f>
        <v>524884909.73</v>
      </c>
      <c r="H62" s="107"/>
      <c r="I62" s="108"/>
    </row>
    <row r="63" spans="3:8" ht="12.75">
      <c r="C63" s="99" t="s">
        <v>106</v>
      </c>
      <c r="D63" s="109"/>
      <c r="E63" s="106">
        <f>'16_SRE_Fund_Balance'!E10</f>
        <v>199424169.08</v>
      </c>
      <c r="F63" s="106">
        <f>'16_SRE_Fund_Balance'!F10</f>
        <v>1556393.56</v>
      </c>
      <c r="G63" s="106">
        <f>SUM(E63:F63)</f>
        <v>200980562.64000002</v>
      </c>
      <c r="H63" s="25"/>
    </row>
    <row r="64" spans="3:8" ht="12.75">
      <c r="C64" s="99" t="s">
        <v>107</v>
      </c>
      <c r="D64" s="109"/>
      <c r="E64" s="106">
        <f>'16_SRE_Fund_Balance'!E11</f>
        <v>149011022.41</v>
      </c>
      <c r="F64" s="106">
        <f>'16_SRE_Fund_Balance'!F11</f>
        <v>20909520.85</v>
      </c>
      <c r="G64" s="106">
        <f>SUM(E64:F64)</f>
        <v>169920543.26</v>
      </c>
      <c r="H64" s="25"/>
    </row>
    <row r="65" spans="3:8" ht="12.75">
      <c r="C65" s="98" t="s">
        <v>108</v>
      </c>
      <c r="D65" s="110"/>
      <c r="E65" s="106">
        <f>'16_SRE_Fund_Balance'!E12</f>
        <v>179717393.17</v>
      </c>
      <c r="F65" s="106">
        <f>'16_SRE_Fund_Balance'!F12</f>
        <v>81008456.2</v>
      </c>
      <c r="G65" s="106">
        <f>SUM(E65:F65)</f>
        <v>260725849.37</v>
      </c>
      <c r="H65" s="25"/>
    </row>
    <row r="66" spans="3:8" ht="12.75">
      <c r="C66" s="98" t="s">
        <v>109</v>
      </c>
      <c r="D66" s="111"/>
      <c r="E66" s="112">
        <f>SUM(E62:E65)</f>
        <v>972833752.89</v>
      </c>
      <c r="F66" s="112">
        <f>SUM(F62:F65)</f>
        <v>183678112.11</v>
      </c>
      <c r="G66" s="112">
        <f>SUM(G62:G65)</f>
        <v>1156511865</v>
      </c>
      <c r="H66" s="25"/>
    </row>
    <row r="67" spans="3:8" ht="12.75">
      <c r="C67" s="99"/>
      <c r="D67" s="113"/>
      <c r="E67" s="114"/>
      <c r="F67" s="100"/>
      <c r="G67" s="100"/>
      <c r="H67" s="25"/>
    </row>
    <row r="68" spans="3:8" ht="12.75">
      <c r="C68" s="98"/>
      <c r="D68" s="101"/>
      <c r="E68" s="101" t="s">
        <v>110</v>
      </c>
      <c r="F68" s="101"/>
      <c r="G68" s="101"/>
      <c r="H68" s="101"/>
    </row>
    <row r="69" spans="3:8" ht="12.75">
      <c r="C69" s="101"/>
      <c r="D69" s="101"/>
      <c r="E69" s="101"/>
      <c r="F69" s="28"/>
      <c r="G69" s="28"/>
      <c r="H69" s="101"/>
    </row>
    <row r="70" spans="3:8" ht="12.75">
      <c r="C70" s="101"/>
      <c r="D70" s="101"/>
      <c r="E70" s="115"/>
      <c r="F70" s="116" t="s">
        <v>111</v>
      </c>
      <c r="G70" s="116"/>
      <c r="H70" s="101"/>
    </row>
    <row r="71" ht="12.75">
      <c r="E71" s="78"/>
    </row>
  </sheetData>
  <sheetProtection selectLockedCells="1" selectUnlockedCells="1"/>
  <mergeCells count="1">
    <mergeCell ref="C3:H3"/>
  </mergeCells>
  <printOptions horizontalCentered="1"/>
  <pageMargins left="0" right="0" top="0" bottom="0" header="0.5118055555555555" footer="0.5118055555555555"/>
  <pageSetup horizontalDpi="300" verticalDpi="300" orientation="portrait" paperSize="9" scale="90"/>
</worksheet>
</file>

<file path=xl/worksheets/sheet3.xml><?xml version="1.0" encoding="utf-8"?>
<worksheet xmlns="http://schemas.openxmlformats.org/spreadsheetml/2006/main" xmlns:r="http://schemas.openxmlformats.org/officeDocument/2006/relationships">
  <dimension ref="A2:K71"/>
  <sheetViews>
    <sheetView showGridLines="0" workbookViewId="0" topLeftCell="C1">
      <pane xSplit="1" ySplit="7" topLeftCell="D56" activePane="bottomRight" state="frozen"/>
      <selection pane="topLeft" activeCell="C1" sqref="C1"/>
      <selection pane="topRight" activeCell="D1" sqref="D1"/>
      <selection pane="bottomLeft" activeCell="C56" sqref="C56"/>
      <selection pane="bottomRight" activeCell="C58" sqref="C58"/>
    </sheetView>
  </sheetViews>
  <sheetFormatPr defaultColWidth="9.140625" defaultRowHeight="12.75"/>
  <cols>
    <col min="1" max="1" width="0" style="32" hidden="1" customWidth="1"/>
    <col min="2" max="2" width="0" style="0" hidden="1" customWidth="1"/>
    <col min="3" max="3" width="53.57421875" style="0" customWidth="1"/>
    <col min="4" max="4" width="15.421875" style="0" customWidth="1"/>
    <col min="5" max="9" width="20.421875" style="0" customWidth="1"/>
    <col min="10" max="10" width="14.28125" style="0" customWidth="1"/>
  </cols>
  <sheetData>
    <row r="1" s="32" customFormat="1" ht="12.75"/>
    <row r="2" spans="1:9" s="32" customFormat="1" ht="12.75">
      <c r="A2" s="32">
        <v>-1</v>
      </c>
      <c r="B2" s="33" t="s">
        <v>32</v>
      </c>
      <c r="I2" s="34" t="s">
        <v>33</v>
      </c>
    </row>
    <row r="3" spans="1:9" ht="12.75">
      <c r="A3" s="32">
        <v>-2</v>
      </c>
      <c r="C3" s="697" t="s">
        <v>34</v>
      </c>
      <c r="D3" s="697"/>
      <c r="E3" s="697"/>
      <c r="F3" s="697"/>
      <c r="G3" s="697"/>
      <c r="H3" s="697"/>
      <c r="I3" s="697"/>
    </row>
    <row r="4" spans="1:10" ht="12.75">
      <c r="A4" s="32">
        <v>-3</v>
      </c>
      <c r="B4" s="35">
        <v>1</v>
      </c>
      <c r="C4" s="36" t="s">
        <v>848</v>
      </c>
      <c r="D4" s="37"/>
      <c r="E4" s="38"/>
      <c r="F4" s="38"/>
      <c r="G4" s="38"/>
      <c r="H4" s="39"/>
      <c r="I4" s="40"/>
      <c r="J4" s="41"/>
    </row>
    <row r="5" spans="1:9" ht="12.75">
      <c r="A5" s="32">
        <v>-4</v>
      </c>
      <c r="B5" s="35">
        <v>2</v>
      </c>
      <c r="C5" s="42" t="s">
        <v>847</v>
      </c>
      <c r="D5" s="43"/>
      <c r="E5" s="44"/>
      <c r="F5" s="45"/>
      <c r="G5" s="45"/>
      <c r="H5" s="46" t="s">
        <v>10</v>
      </c>
      <c r="I5" s="45"/>
    </row>
    <row r="6" spans="1:9" ht="45.75" customHeight="1">
      <c r="A6" s="32">
        <v>-5</v>
      </c>
      <c r="B6" s="35">
        <v>3</v>
      </c>
      <c r="C6" s="47" t="s">
        <v>37</v>
      </c>
      <c r="D6" s="48" t="s">
        <v>38</v>
      </c>
      <c r="E6" s="49" t="s">
        <v>39</v>
      </c>
      <c r="F6" s="47" t="s">
        <v>40</v>
      </c>
      <c r="G6" s="47" t="s">
        <v>112</v>
      </c>
      <c r="H6" s="49" t="s">
        <v>113</v>
      </c>
      <c r="I6" s="50" t="s">
        <v>42</v>
      </c>
    </row>
    <row r="7" spans="1:9" ht="9.75" customHeight="1">
      <c r="A7" s="32">
        <v>-6</v>
      </c>
      <c r="B7" s="35">
        <v>4</v>
      </c>
      <c r="C7" s="51" t="s">
        <v>43</v>
      </c>
      <c r="D7" s="52" t="s">
        <v>44</v>
      </c>
      <c r="E7" s="51" t="s">
        <v>45</v>
      </c>
      <c r="F7" s="51" t="s">
        <v>46</v>
      </c>
      <c r="G7" s="51" t="s">
        <v>47</v>
      </c>
      <c r="H7" s="51" t="s">
        <v>48</v>
      </c>
      <c r="I7" s="53" t="s">
        <v>114</v>
      </c>
    </row>
    <row r="8" spans="1:9" ht="12.75">
      <c r="A8" s="32">
        <v>1</v>
      </c>
      <c r="B8" s="35">
        <v>5</v>
      </c>
      <c r="C8" s="54" t="s">
        <v>49</v>
      </c>
      <c r="D8" s="55">
        <f>D9+D13</f>
        <v>422994255</v>
      </c>
      <c r="E8" s="55">
        <f>E9+E13</f>
        <v>152089347.78749996</v>
      </c>
      <c r="F8" s="55">
        <f>F9+F13</f>
        <v>95232153.50499998</v>
      </c>
      <c r="G8" s="55">
        <f>G9+G13</f>
        <v>0</v>
      </c>
      <c r="H8" s="55">
        <f>H9+H13</f>
        <v>247321501.29249996</v>
      </c>
      <c r="I8" s="56">
        <f>I9+I13</f>
        <v>0.21126867597263194</v>
      </c>
    </row>
    <row r="9" spans="1:9" ht="12.75">
      <c r="A9" s="32">
        <v>2</v>
      </c>
      <c r="B9" s="35">
        <v>6</v>
      </c>
      <c r="C9" s="54" t="s">
        <v>50</v>
      </c>
      <c r="D9" s="57">
        <f>D10+D11+D12</f>
        <v>272900000</v>
      </c>
      <c r="E9" s="57">
        <f>E10+E11+E12</f>
        <v>90720948.23749998</v>
      </c>
      <c r="F9" s="57">
        <f>SUM(F10:F12)</f>
        <v>95232153.50499998</v>
      </c>
      <c r="G9" s="57">
        <f>SUM(G10:G12)</f>
        <v>0</v>
      </c>
      <c r="H9" s="57">
        <f>SUM(H10:H12)</f>
        <v>185953101.74249998</v>
      </c>
      <c r="I9" s="58">
        <f>SUM(I10:I12)</f>
        <v>0.1588461391057124</v>
      </c>
    </row>
    <row r="10" spans="1:9" ht="12.75">
      <c r="A10" s="32">
        <v>3</v>
      </c>
      <c r="B10" s="35">
        <v>7</v>
      </c>
      <c r="C10" s="59" t="s">
        <v>51</v>
      </c>
      <c r="D10" s="60">
        <f>'10_SRS'!I11+'10_SRS'!I148</f>
        <v>241900000</v>
      </c>
      <c r="E10" s="60">
        <f>'10_SRS'!J10</f>
        <v>67057183.12749999</v>
      </c>
      <c r="F10" s="60">
        <f>'10_SRS'!J148</f>
        <v>95232153.50499998</v>
      </c>
      <c r="G10" s="60"/>
      <c r="H10" s="55">
        <f>SUM(E10:G10)</f>
        <v>162289336.63249996</v>
      </c>
      <c r="I10" s="61">
        <f>(E10+F10)/(E$23+F$23)</f>
        <v>0.13863191471684944</v>
      </c>
    </row>
    <row r="11" spans="1:9" ht="12" customHeight="1">
      <c r="A11" s="32">
        <v>4</v>
      </c>
      <c r="B11" s="35">
        <v>8</v>
      </c>
      <c r="C11" s="59" t="s">
        <v>52</v>
      </c>
      <c r="D11" s="62">
        <f>'10_SRS'!I26</f>
        <v>22200000</v>
      </c>
      <c r="E11" s="60">
        <f>'10_SRS'!J26</f>
        <v>17706203.37</v>
      </c>
      <c r="F11" s="60"/>
      <c r="G11" s="117"/>
      <c r="H11" s="55">
        <f>SUM(E11:G11)</f>
        <v>17706203.37</v>
      </c>
      <c r="I11" s="61">
        <f>(E11+F11)/(E$23+F$23)</f>
        <v>0.015125114973558076</v>
      </c>
    </row>
    <row r="12" spans="1:9" ht="12.75">
      <c r="A12" s="32">
        <v>5</v>
      </c>
      <c r="B12" s="35">
        <v>9</v>
      </c>
      <c r="C12" s="59" t="s">
        <v>53</v>
      </c>
      <c r="D12" s="62">
        <f>'10_SRS'!I43</f>
        <v>8800000</v>
      </c>
      <c r="E12" s="60">
        <f>'10_SRS'!J43</f>
        <v>5957561.74</v>
      </c>
      <c r="F12" s="60"/>
      <c r="G12" s="117"/>
      <c r="H12" s="55">
        <f>SUM(E12:G12)</f>
        <v>5957561.74</v>
      </c>
      <c r="I12" s="61">
        <f>(E12+F12)/(E$23+F$23)</f>
        <v>0.00508910941530492</v>
      </c>
    </row>
    <row r="13" spans="1:9" ht="12.75">
      <c r="A13" s="32">
        <v>6</v>
      </c>
      <c r="B13" s="35">
        <v>10</v>
      </c>
      <c r="C13" s="63" t="s">
        <v>54</v>
      </c>
      <c r="D13" s="55">
        <f>SUM(D14:D17)</f>
        <v>150094255</v>
      </c>
      <c r="E13" s="55">
        <f>SUM(E14:E17)</f>
        <v>61368399.55</v>
      </c>
      <c r="F13" s="55">
        <f>SUM(F14:F17)</f>
        <v>0</v>
      </c>
      <c r="G13" s="55">
        <f>SUM(G14:G17)</f>
        <v>0</v>
      </c>
      <c r="H13" s="55">
        <f>SUM(H14:H17)</f>
        <v>61368399.55</v>
      </c>
      <c r="I13" s="56">
        <f>SUM(I14:I17)</f>
        <v>0.052422536866919514</v>
      </c>
    </row>
    <row r="14" spans="1:9" ht="12.75">
      <c r="A14" s="32">
        <v>7</v>
      </c>
      <c r="B14" s="35">
        <v>11</v>
      </c>
      <c r="C14" s="59" t="s">
        <v>55</v>
      </c>
      <c r="D14" s="62">
        <f>'10_SRS'!I51</f>
        <v>150000</v>
      </c>
      <c r="E14" s="62">
        <f>'10_SRS'!J51</f>
        <v>152648.76</v>
      </c>
      <c r="F14" s="60">
        <v>0</v>
      </c>
      <c r="G14" s="117"/>
      <c r="H14" s="55">
        <f>SUM(E14:G14)</f>
        <v>152648.76</v>
      </c>
      <c r="I14" s="61">
        <f>(E14+F14)/(E$23+F$23)</f>
        <v>0.0001303966749576012</v>
      </c>
    </row>
    <row r="15" spans="1:9" ht="12.75">
      <c r="A15" s="32">
        <v>8</v>
      </c>
      <c r="B15" s="35">
        <v>12</v>
      </c>
      <c r="C15" s="59" t="s">
        <v>56</v>
      </c>
      <c r="D15" s="62">
        <f>'10_SRS'!I67</f>
        <v>150000</v>
      </c>
      <c r="E15" s="62">
        <f>'10_SRS'!J67</f>
        <v>135732.82</v>
      </c>
      <c r="F15" s="60">
        <v>0</v>
      </c>
      <c r="G15" s="117"/>
      <c r="H15" s="55">
        <f>SUM(E15:G15)</f>
        <v>135732.82</v>
      </c>
      <c r="I15" s="61">
        <f>(E15+F15)/(E$23+F$23)</f>
        <v>0.00011594662420198233</v>
      </c>
    </row>
    <row r="16" spans="1:9" ht="12.75" customHeight="1">
      <c r="A16" s="32">
        <v>9</v>
      </c>
      <c r="B16" s="35">
        <v>13</v>
      </c>
      <c r="C16" s="59" t="s">
        <v>57</v>
      </c>
      <c r="D16" s="62">
        <f>'10_SRS'!I85</f>
        <v>129000000</v>
      </c>
      <c r="E16" s="62">
        <f>'10_SRS'!J85</f>
        <v>53174381.9</v>
      </c>
      <c r="F16" s="60">
        <v>0</v>
      </c>
      <c r="G16" s="117"/>
      <c r="H16" s="55">
        <f>SUM(E16:G16)</f>
        <v>53174381.9</v>
      </c>
      <c r="I16" s="61">
        <f>(E16+F16)/(E$23+F$23)</f>
        <v>0.04542298668319122</v>
      </c>
    </row>
    <row r="17" spans="1:9" ht="12.75" customHeight="1">
      <c r="A17" s="32">
        <v>10</v>
      </c>
      <c r="B17" s="35">
        <v>14</v>
      </c>
      <c r="C17" s="64" t="s">
        <v>58</v>
      </c>
      <c r="D17" s="62">
        <f>'10_SRS'!I103+'10_SRS'!I157+'10_SRS'!I160</f>
        <v>20794255</v>
      </c>
      <c r="E17" s="62">
        <f>'10_SRS'!J103</f>
        <v>7905636.07</v>
      </c>
      <c r="F17" s="60">
        <f>'10_SRS'!J157</f>
        <v>0</v>
      </c>
      <c r="G17" s="60"/>
      <c r="H17" s="55">
        <f>SUM(E17:G17)</f>
        <v>7905636.07</v>
      </c>
      <c r="I17" s="61">
        <f>(E17+F17)/(E$23+F$23)</f>
        <v>0.006753206884568717</v>
      </c>
    </row>
    <row r="18" spans="1:9" ht="14.25" customHeight="1">
      <c r="A18" s="32">
        <v>11</v>
      </c>
      <c r="B18" s="35">
        <v>15</v>
      </c>
      <c r="C18" s="65" t="s">
        <v>59</v>
      </c>
      <c r="D18" s="66">
        <f>SUM(D19:D22)</f>
        <v>1871512742.49</v>
      </c>
      <c r="E18" s="66">
        <f>SUM(E19:E22)</f>
        <v>923327674</v>
      </c>
      <c r="F18" s="66">
        <f>SUM(F19:F22)</f>
        <v>0</v>
      </c>
      <c r="G18" s="66">
        <f>SUM(G19:G22)</f>
        <v>0</v>
      </c>
      <c r="H18" s="66">
        <f>SUM(H19:H22)</f>
        <v>923327674</v>
      </c>
      <c r="I18" s="67">
        <f>SUM(I19:I22)</f>
        <v>0.7887313240273682</v>
      </c>
    </row>
    <row r="19" spans="1:9" ht="12.75" customHeight="1">
      <c r="A19" s="32">
        <v>12</v>
      </c>
      <c r="B19" s="35">
        <v>16</v>
      </c>
      <c r="C19" s="68" t="s">
        <v>60</v>
      </c>
      <c r="D19" s="62">
        <f>'10_SRS'!I113</f>
        <v>1804632212</v>
      </c>
      <c r="E19" s="62">
        <f>'10_SRS'!J113</f>
        <v>907976798</v>
      </c>
      <c r="F19" s="60">
        <v>0</v>
      </c>
      <c r="G19" s="60"/>
      <c r="H19" s="55">
        <f>SUM(E19:G19)</f>
        <v>907976798</v>
      </c>
      <c r="I19" s="61">
        <f>(E19+F19)/(E$23+F$23)</f>
        <v>0.7756181930193833</v>
      </c>
    </row>
    <row r="20" spans="1:9" ht="12.75" customHeight="1">
      <c r="A20" s="32">
        <v>13</v>
      </c>
      <c r="B20" s="35">
        <v>17</v>
      </c>
      <c r="C20" s="69" t="s">
        <v>61</v>
      </c>
      <c r="D20" s="62">
        <f>'10_SRS'!I116</f>
        <v>56746261</v>
      </c>
      <c r="E20" s="62">
        <f>'10_SRS'!J116</f>
        <v>15340876</v>
      </c>
      <c r="F20" s="60">
        <v>0</v>
      </c>
      <c r="G20" s="117"/>
      <c r="H20" s="55">
        <f>SUM(E20:G20)</f>
        <v>15340876</v>
      </c>
      <c r="I20" s="61">
        <f>(E20+F20)/(E$23+F$23)</f>
        <v>0.013104588739121532</v>
      </c>
    </row>
    <row r="21" spans="1:9" ht="12.75">
      <c r="A21" s="32">
        <v>14</v>
      </c>
      <c r="B21" s="35">
        <v>18</v>
      </c>
      <c r="C21" s="59" t="s">
        <v>62</v>
      </c>
      <c r="D21" s="118">
        <f>'10_SRS'!I134+'10_SRS'!I161</f>
        <v>8262269.49</v>
      </c>
      <c r="E21" s="60">
        <f>'10_SRS'!J134</f>
        <v>0</v>
      </c>
      <c r="F21" s="60">
        <f>'10_SRS'!J161</f>
        <v>0</v>
      </c>
      <c r="G21" s="60"/>
      <c r="H21" s="55">
        <f>SUM(E21:G21)</f>
        <v>0</v>
      </c>
      <c r="I21" s="61">
        <f>(E21+F21)/(E$23+F$23)</f>
        <v>0</v>
      </c>
    </row>
    <row r="22" spans="1:9" ht="15" customHeight="1">
      <c r="A22" s="32">
        <v>15</v>
      </c>
      <c r="B22" s="35">
        <v>19</v>
      </c>
      <c r="C22" s="64" t="s">
        <v>63</v>
      </c>
      <c r="D22" s="60">
        <f>'10_SRS'!I122+'10_SRS'!I153</f>
        <v>1872000</v>
      </c>
      <c r="E22" s="60">
        <f>'10_SRS'!J122</f>
        <v>10000</v>
      </c>
      <c r="F22" s="60">
        <f>'10_SRS'!J160+'10_SRS'!J153</f>
        <v>0</v>
      </c>
      <c r="G22" s="60">
        <f>'14_SRS_TF'!F15</f>
        <v>0</v>
      </c>
      <c r="H22" s="55">
        <f>SUM(E22:G22)</f>
        <v>10000</v>
      </c>
      <c r="I22" s="61">
        <f>(E22+F22)/(E$23+F$23)</f>
        <v>8.542268863343612E-06</v>
      </c>
    </row>
    <row r="23" spans="1:9" ht="12.75">
      <c r="A23" s="32">
        <v>16</v>
      </c>
      <c r="B23" s="35">
        <v>20</v>
      </c>
      <c r="C23" s="70" t="s">
        <v>64</v>
      </c>
      <c r="D23" s="55">
        <f>D8+D18</f>
        <v>2294506997.49</v>
      </c>
      <c r="E23" s="55">
        <f>E8+E18</f>
        <v>1075417021.7875</v>
      </c>
      <c r="F23" s="55">
        <f>F8+F18</f>
        <v>95232153.50499998</v>
      </c>
      <c r="G23" s="55">
        <f>G8+G18</f>
        <v>0</v>
      </c>
      <c r="H23" s="55">
        <f>H8+H18</f>
        <v>1170649175.2925</v>
      </c>
      <c r="I23" s="56">
        <f>I8+I18</f>
        <v>1.0000000000000002</v>
      </c>
    </row>
    <row r="24" spans="1:9" ht="12.75">
      <c r="A24" s="32">
        <v>17</v>
      </c>
      <c r="B24" s="35">
        <v>21</v>
      </c>
      <c r="C24" s="71" t="s">
        <v>65</v>
      </c>
      <c r="D24" s="72"/>
      <c r="E24" s="73"/>
      <c r="F24" s="73"/>
      <c r="G24" s="73"/>
      <c r="H24" s="74"/>
      <c r="I24" s="75"/>
    </row>
    <row r="25" spans="1:9" ht="12.75">
      <c r="A25" s="32">
        <v>18</v>
      </c>
      <c r="B25" s="35">
        <v>22</v>
      </c>
      <c r="C25" s="59" t="s">
        <v>66</v>
      </c>
      <c r="D25" s="60">
        <f>'11_SOE'!G11+'11_SOE'!H11+'11_SOE'!I11</f>
        <v>544846394</v>
      </c>
      <c r="E25" s="60">
        <f>'11_SOE'!L11+'11_SOE'!M11+'11_SOE'!N11</f>
        <v>200144787.20999998</v>
      </c>
      <c r="F25" s="60">
        <v>0</v>
      </c>
      <c r="G25" s="117">
        <f>'15_SOE_TF'!F9+'15_SOE_TF'!G9</f>
        <v>0</v>
      </c>
      <c r="H25" s="55">
        <f>SUM(E25:G25)</f>
        <v>200144787.20999998</v>
      </c>
      <c r="I25" s="61">
        <f>(E25+F25)/(E$33+F$33)</f>
        <v>0.22378591939723413</v>
      </c>
    </row>
    <row r="26" spans="1:9" ht="12.75">
      <c r="A26" s="32">
        <v>19</v>
      </c>
      <c r="B26" s="35">
        <v>23</v>
      </c>
      <c r="C26" s="59" t="s">
        <v>67</v>
      </c>
      <c r="D26" s="60">
        <f>'11_SOE'!G44+'11_SOE'!H44+'11_SOE'!I44+'11_SOE'!G159+'11_SOE'!H159</f>
        <v>266880519.49</v>
      </c>
      <c r="E26" s="60">
        <f>'11_SOE'!L44+'11_SOE'!M44+'11_SOE'!N44</f>
        <v>49083450.54000001</v>
      </c>
      <c r="F26" s="60">
        <f>'11_SOE'!L159+'11_SOE'!M159</f>
        <v>17334591.18</v>
      </c>
      <c r="G26" s="60">
        <f>'15_SOE_TF'!F12+'15_SOE_TF'!G12</f>
        <v>0</v>
      </c>
      <c r="H26" s="55">
        <f>SUM(E26:G26)</f>
        <v>66418041.720000006</v>
      </c>
      <c r="I26" s="61">
        <f>(E26+F26)/(E$33+F$33)</f>
        <v>0.07426335073757756</v>
      </c>
    </row>
    <row r="27" spans="1:9" ht="12.75">
      <c r="A27" s="32">
        <v>20</v>
      </c>
      <c r="B27" s="35">
        <v>24</v>
      </c>
      <c r="C27" s="59" t="s">
        <v>68</v>
      </c>
      <c r="D27" s="60">
        <f>'11_SOE'!G55+'11_SOE'!H55+'11_SOE'!I55</f>
        <v>507699625</v>
      </c>
      <c r="E27" s="60">
        <f>'11_SOE'!L55+'11_SOE'!M55+'11_SOE'!N55</f>
        <v>214582434.02999997</v>
      </c>
      <c r="F27" s="60">
        <v>0</v>
      </c>
      <c r="G27" s="117">
        <f>'15_SOE_TF'!F14+'15_SOE_TF'!G14</f>
        <v>0</v>
      </c>
      <c r="H27" s="55">
        <f>SUM(E27:G27)</f>
        <v>214582434.02999997</v>
      </c>
      <c r="I27" s="61">
        <f>(E27+F27)/(E$33+F$33)</f>
        <v>0.2399289432180655</v>
      </c>
    </row>
    <row r="28" spans="1:9" ht="12.75">
      <c r="A28" s="32">
        <v>21</v>
      </c>
      <c r="B28" s="35">
        <v>25</v>
      </c>
      <c r="C28" s="59" t="s">
        <v>69</v>
      </c>
      <c r="D28" s="60">
        <f>'11_SOE'!G65+'11_SOE'!H65+'11_SOE'!I65</f>
        <v>4374532</v>
      </c>
      <c r="E28" s="60">
        <f>'11_SOE'!L65+'11_SOE'!M65+'11_SOE'!N65</f>
        <v>1980053.71</v>
      </c>
      <c r="F28" s="60">
        <v>0</v>
      </c>
      <c r="G28" s="117">
        <f>'15_SOE_TF'!F16+'15_SOE_TF'!G16</f>
        <v>0</v>
      </c>
      <c r="H28" s="55">
        <f>SUM(E28:G28)</f>
        <v>1980053.71</v>
      </c>
      <c r="I28" s="61">
        <f>(E28+F28)/(E$33+F$33)</f>
        <v>0.0022139379502466253</v>
      </c>
    </row>
    <row r="29" spans="1:9" ht="12.75">
      <c r="A29" s="32">
        <v>22</v>
      </c>
      <c r="B29" s="35">
        <v>26</v>
      </c>
      <c r="C29" s="59" t="s">
        <v>70</v>
      </c>
      <c r="D29" s="60">
        <f>'11_SOE'!G68+'11_SOE'!H68+'11_SOE'!I68</f>
        <v>419930000</v>
      </c>
      <c r="E29" s="60">
        <f>'11_SOE'!L68+'11_SOE'!M68+'11_SOE'!N68</f>
        <v>59581197.379999995</v>
      </c>
      <c r="F29" s="60">
        <v>0</v>
      </c>
      <c r="G29" s="117">
        <f>'15_SOE_TF'!F18+'15_SOE_TF'!G18</f>
        <v>0</v>
      </c>
      <c r="H29" s="55">
        <f>SUM(E29:G29)</f>
        <v>59581197.379999995</v>
      </c>
      <c r="I29" s="61">
        <f>(E29+F29)/(E$33+F$33)</f>
        <v>0.06661893732201679</v>
      </c>
    </row>
    <row r="30" spans="1:9" ht="12.75">
      <c r="A30" s="32">
        <v>23</v>
      </c>
      <c r="B30" s="35">
        <v>27</v>
      </c>
      <c r="C30" s="59" t="s">
        <v>71</v>
      </c>
      <c r="D30" s="60">
        <f>'11_SOE'!G80+'11_SOE'!H80+'11_SOE'!I80</f>
        <v>38321278</v>
      </c>
      <c r="E30" s="60">
        <f>'11_SOE'!L80+'11_SOE'!M80+'11_SOE'!N80</f>
        <v>18322819.330000002</v>
      </c>
      <c r="F30" s="60">
        <v>0</v>
      </c>
      <c r="G30" s="117">
        <f>'15_SOE_TF'!F20+'15_SOE_TF'!G20</f>
        <v>0</v>
      </c>
      <c r="H30" s="55">
        <f>SUM(E30:G30)</f>
        <v>18322819.330000002</v>
      </c>
      <c r="I30" s="61">
        <f>(E30+F30)/(E$33+F$33)</f>
        <v>0.020487113488552516</v>
      </c>
    </row>
    <row r="31" spans="1:9" ht="12.75">
      <c r="A31" s="32">
        <v>24</v>
      </c>
      <c r="B31" s="35">
        <v>28</v>
      </c>
      <c r="C31" s="59" t="s">
        <v>72</v>
      </c>
      <c r="D31" s="60">
        <f>'11_SOE'!G84+'11_SOE'!H84+'11_SOE'!I84</f>
        <v>553488850</v>
      </c>
      <c r="E31" s="60">
        <f>'11_SOE'!L84+'11_SOE'!M84+'11_SOE'!N84</f>
        <v>297894116.12</v>
      </c>
      <c r="F31" s="60">
        <v>0</v>
      </c>
      <c r="G31" s="117">
        <f>'15_SOE_TF'!F22+'15_SOE_TF'!G22</f>
        <v>0</v>
      </c>
      <c r="H31" s="55">
        <f>SUM(E31:G31)</f>
        <v>297894116.12</v>
      </c>
      <c r="I31" s="61">
        <f>(E31+F31)/(E$33+F$33)</f>
        <v>0.3330814136517757</v>
      </c>
    </row>
    <row r="32" spans="1:9" ht="12.75">
      <c r="A32" s="32">
        <v>25</v>
      </c>
      <c r="B32" s="35">
        <v>29</v>
      </c>
      <c r="C32" s="69" t="s">
        <v>73</v>
      </c>
      <c r="D32" s="60">
        <f>'11_SOE'!I127</f>
        <v>311839344</v>
      </c>
      <c r="E32" s="60">
        <f>'11_SOE'!N127</f>
        <v>35434818.21</v>
      </c>
      <c r="F32" s="60">
        <f>'11_SOE'!N157</f>
        <v>0</v>
      </c>
      <c r="G32" s="60"/>
      <c r="H32" s="55">
        <f>SUM(E32:G32)</f>
        <v>35434818.21</v>
      </c>
      <c r="I32" s="61">
        <f>(E32+F32)/(E$33+F$33)</f>
        <v>0.0396203842345313</v>
      </c>
    </row>
    <row r="33" spans="1:9" ht="12.75">
      <c r="A33" s="32">
        <v>27</v>
      </c>
      <c r="B33" s="35">
        <v>31</v>
      </c>
      <c r="C33" s="71" t="s">
        <v>74</v>
      </c>
      <c r="D33" s="55">
        <f>SUM(D25:D32)</f>
        <v>2647380542.49</v>
      </c>
      <c r="E33" s="55">
        <f>SUM(E25:E32)</f>
        <v>877023676.53</v>
      </c>
      <c r="F33" s="55">
        <f>SUM(F25:F32)</f>
        <v>17334591.18</v>
      </c>
      <c r="G33" s="55">
        <f>SUM(G25:G32)</f>
        <v>0</v>
      </c>
      <c r="H33" s="55">
        <f>SUM(H25:H32)</f>
        <v>894358267.71</v>
      </c>
      <c r="I33" s="56">
        <f>SUM(I25:I32)</f>
        <v>1</v>
      </c>
    </row>
    <row r="34" spans="1:9" ht="12.75">
      <c r="A34" s="32">
        <v>28</v>
      </c>
      <c r="B34" s="35">
        <v>32</v>
      </c>
      <c r="C34" s="63" t="s">
        <v>75</v>
      </c>
      <c r="D34" s="55">
        <f>D23-D33</f>
        <v>-352873545</v>
      </c>
      <c r="E34" s="55">
        <f>E23-E33</f>
        <v>198393345.25749993</v>
      </c>
      <c r="F34" s="55">
        <f>F23-F33</f>
        <v>77897562.32499999</v>
      </c>
      <c r="G34" s="55">
        <f>G23-G33</f>
        <v>0</v>
      </c>
      <c r="H34" s="55">
        <f>SUM(E34:G34)</f>
        <v>276290907.5824999</v>
      </c>
      <c r="I34" s="56">
        <f>I23-I33</f>
        <v>2.220446049250313E-16</v>
      </c>
    </row>
    <row r="35" spans="1:9" ht="12.75">
      <c r="A35" s="32">
        <v>29</v>
      </c>
      <c r="B35" s="35">
        <v>33</v>
      </c>
      <c r="C35" s="63" t="s">
        <v>76</v>
      </c>
      <c r="D35" s="72"/>
      <c r="E35" s="73"/>
      <c r="F35" s="73"/>
      <c r="G35" s="73"/>
      <c r="H35" s="74"/>
      <c r="I35" s="75"/>
    </row>
    <row r="36" spans="1:9" ht="12.75">
      <c r="A36" s="32">
        <v>30</v>
      </c>
      <c r="B36" s="35">
        <v>34</v>
      </c>
      <c r="C36" s="77" t="s">
        <v>77</v>
      </c>
      <c r="D36" s="55">
        <f>SUM(D37:D39)</f>
        <v>0</v>
      </c>
      <c r="E36" s="55">
        <f>SUM(E37:E39)</f>
        <v>0</v>
      </c>
      <c r="F36" s="55">
        <f>SUM(F37:F39)</f>
        <v>0</v>
      </c>
      <c r="G36" s="55">
        <f>SUM(G37:G39)</f>
        <v>0</v>
      </c>
      <c r="H36" s="55">
        <f>SUM(H37:H39)</f>
        <v>0</v>
      </c>
      <c r="I36" s="56" t="e">
        <f>SUM(I37:I39)</f>
        <v>#DIV/0!</v>
      </c>
    </row>
    <row r="37" spans="1:11" ht="12.75">
      <c r="A37" s="32">
        <v>31</v>
      </c>
      <c r="B37" s="35">
        <v>35</v>
      </c>
      <c r="C37" s="59" t="s">
        <v>78</v>
      </c>
      <c r="D37" s="60">
        <f>'10_SRS'!I138</f>
        <v>0</v>
      </c>
      <c r="E37" s="60">
        <f>'10_SRS'!J138</f>
        <v>0</v>
      </c>
      <c r="F37" s="60">
        <v>0</v>
      </c>
      <c r="G37" s="117"/>
      <c r="H37" s="55">
        <f>SUM(E37:G37)</f>
        <v>0</v>
      </c>
      <c r="I37" s="61" t="e">
        <f>(E37+F37)/(E$36+F$36)</f>
        <v>#DIV/0!</v>
      </c>
      <c r="J37" s="78"/>
      <c r="K37" s="78"/>
    </row>
    <row r="38" spans="1:9" ht="12.75">
      <c r="A38" s="32">
        <v>32</v>
      </c>
      <c r="B38" s="35">
        <v>36</v>
      </c>
      <c r="C38" s="79" t="s">
        <v>79</v>
      </c>
      <c r="D38" s="60">
        <f>'10_SRS'!I139</f>
        <v>0</v>
      </c>
      <c r="E38" s="60">
        <f>'10_SRS'!J139</f>
        <v>0</v>
      </c>
      <c r="F38" s="60">
        <v>0</v>
      </c>
      <c r="G38" s="117"/>
      <c r="H38" s="55">
        <f>SUM(E38:G38)</f>
        <v>0</v>
      </c>
      <c r="I38" s="61" t="e">
        <f>(E38+F38)/(E$36+F$36)</f>
        <v>#DIV/0!</v>
      </c>
    </row>
    <row r="39" spans="1:9" ht="12.75">
      <c r="A39" s="32">
        <v>33</v>
      </c>
      <c r="B39" s="35">
        <v>37</v>
      </c>
      <c r="C39" s="59" t="s">
        <v>80</v>
      </c>
      <c r="D39" s="60">
        <f>'10_SRS'!I140</f>
        <v>0</v>
      </c>
      <c r="E39" s="60">
        <f>'10_SRS'!J140</f>
        <v>0</v>
      </c>
      <c r="F39" s="60">
        <v>0</v>
      </c>
      <c r="G39" s="117"/>
      <c r="H39" s="55">
        <f>SUM(E39:G39)</f>
        <v>0</v>
      </c>
      <c r="I39" s="61" t="e">
        <f>(E39+F39)/(E$36+F$36)</f>
        <v>#DIV/0!</v>
      </c>
    </row>
    <row r="40" spans="1:9" ht="12.75">
      <c r="A40" s="32">
        <v>34</v>
      </c>
      <c r="B40" s="35">
        <v>38</v>
      </c>
      <c r="C40" s="63" t="s">
        <v>81</v>
      </c>
      <c r="D40" s="80">
        <f>D41+D42</f>
        <v>0</v>
      </c>
      <c r="E40" s="66">
        <f>E41+E42</f>
        <v>0</v>
      </c>
      <c r="F40" s="66">
        <f>F41+F42</f>
        <v>0</v>
      </c>
      <c r="G40" s="66"/>
      <c r="H40" s="55">
        <f>SUM(E40:G40)</f>
        <v>0</v>
      </c>
      <c r="I40" s="56" t="e">
        <f>I41+I42</f>
        <v>#DIV/0!</v>
      </c>
    </row>
    <row r="41" spans="1:9" ht="12.75">
      <c r="A41" s="32">
        <v>35</v>
      </c>
      <c r="B41" s="35">
        <v>39</v>
      </c>
      <c r="C41" s="81" t="s">
        <v>82</v>
      </c>
      <c r="D41" s="60">
        <f>'10_SRS'!I142+'10_SRS'!I143+'10_SRS'!I165+'10_SRS'!I166</f>
        <v>0</v>
      </c>
      <c r="E41" s="62">
        <f>'10_SRS'!J142+'10_SRS'!J143</f>
        <v>0</v>
      </c>
      <c r="F41" s="60">
        <f>'10_SRS'!J164</f>
        <v>0</v>
      </c>
      <c r="G41" s="60"/>
      <c r="H41" s="55">
        <f>SUM(E41:G41)</f>
        <v>0</v>
      </c>
      <c r="I41" s="61" t="e">
        <f>(E41+F41)/(E$40+F$40)</f>
        <v>#DIV/0!</v>
      </c>
    </row>
    <row r="42" spans="1:9" ht="12.75">
      <c r="A42" s="32">
        <v>36</v>
      </c>
      <c r="B42" s="35">
        <v>40</v>
      </c>
      <c r="C42" s="82" t="s">
        <v>83</v>
      </c>
      <c r="D42" s="60">
        <f>'10_SRS'!I144</f>
        <v>0</v>
      </c>
      <c r="E42" s="62">
        <f>'10_SRS'!J144</f>
        <v>0</v>
      </c>
      <c r="F42" s="60"/>
      <c r="G42" s="117"/>
      <c r="H42" s="55">
        <f>SUM(E42:G42)</f>
        <v>0</v>
      </c>
      <c r="I42" s="61" t="e">
        <f>(E42+F42)/(E$40+F$40)</f>
        <v>#DIV/0!</v>
      </c>
    </row>
    <row r="43" spans="1:9" ht="12.75">
      <c r="A43" s="32">
        <v>37</v>
      </c>
      <c r="B43" s="35">
        <v>41</v>
      </c>
      <c r="C43" s="63" t="s">
        <v>84</v>
      </c>
      <c r="D43" s="62">
        <f>D36+D40</f>
        <v>0</v>
      </c>
      <c r="E43" s="66">
        <f>E36+E40</f>
        <v>0</v>
      </c>
      <c r="F43" s="66">
        <f>F36+F40</f>
        <v>0</v>
      </c>
      <c r="G43" s="66">
        <f>G36+G40</f>
        <v>0</v>
      </c>
      <c r="H43" s="66">
        <f>H36+H40</f>
        <v>0</v>
      </c>
      <c r="I43" s="83" t="e">
        <f>I36+I40</f>
        <v>#DIV/0!</v>
      </c>
    </row>
    <row r="44" spans="1:9" ht="12.75">
      <c r="A44" s="32">
        <v>38</v>
      </c>
      <c r="B44" s="35">
        <v>42</v>
      </c>
      <c r="C44" s="63" t="s">
        <v>85</v>
      </c>
      <c r="D44" s="84"/>
      <c r="E44" s="85"/>
      <c r="F44" s="73"/>
      <c r="G44" s="73"/>
      <c r="H44" s="74"/>
      <c r="I44" s="86"/>
    </row>
    <row r="45" spans="1:9" ht="12.75">
      <c r="A45" s="32">
        <v>39</v>
      </c>
      <c r="B45" s="35">
        <v>43</v>
      </c>
      <c r="C45" s="77" t="s">
        <v>86</v>
      </c>
      <c r="D45" s="55">
        <f>SUM(D46:D48)</f>
        <v>134054255</v>
      </c>
      <c r="E45" s="55">
        <f>SUM(E46:E48)</f>
        <v>28804645.759999998</v>
      </c>
      <c r="F45" s="55">
        <f>SUM(F46:F48)</f>
        <v>15405250</v>
      </c>
      <c r="G45" s="55">
        <f>SUM(G46:G48)</f>
        <v>0</v>
      </c>
      <c r="H45" s="55">
        <f>SUM(H46:H48)</f>
        <v>44209895.76</v>
      </c>
      <c r="I45" s="56">
        <f>SUM(I46:I48)</f>
        <v>1</v>
      </c>
    </row>
    <row r="46" spans="1:9" ht="12.75">
      <c r="A46" s="32">
        <v>40</v>
      </c>
      <c r="B46" s="35">
        <v>44</v>
      </c>
      <c r="C46" s="59" t="s">
        <v>87</v>
      </c>
      <c r="D46" s="60">
        <f>'11_SOE'!J11+'11_SOE'!J43+'11_SOE'!J84+'11_SOE'!J159</f>
        <v>134054255</v>
      </c>
      <c r="E46" s="60">
        <f>'11_SOE'!O11+'11_SOE'!O43+'11_SOE'!O84</f>
        <v>28804645.759999998</v>
      </c>
      <c r="F46" s="60">
        <f>'11_SOE'!O159</f>
        <v>15405250</v>
      </c>
      <c r="G46" s="60">
        <f>'15_SOE_TF'!H23</f>
        <v>0</v>
      </c>
      <c r="H46" s="55">
        <f>SUM(E46:G46)</f>
        <v>44209895.76</v>
      </c>
      <c r="I46" s="61">
        <f>(E46+F46)/(E$45+F$45)</f>
        <v>1</v>
      </c>
    </row>
    <row r="47" spans="1:9" ht="12.75">
      <c r="A47" s="32">
        <v>41</v>
      </c>
      <c r="B47" s="35">
        <v>45</v>
      </c>
      <c r="C47" s="59" t="s">
        <v>88</v>
      </c>
      <c r="D47" s="60">
        <f>'11_SOE'!K142</f>
        <v>0</v>
      </c>
      <c r="E47" s="60">
        <f>'11_SOE'!P142</f>
        <v>0</v>
      </c>
      <c r="F47" s="60">
        <v>0</v>
      </c>
      <c r="G47" s="117"/>
      <c r="H47" s="55">
        <f>SUM(E47:G47)</f>
        <v>0</v>
      </c>
      <c r="I47" s="61">
        <f>(E47+F47)/(E$45+F$45)</f>
        <v>0</v>
      </c>
    </row>
    <row r="48" spans="1:9" ht="12.75">
      <c r="A48" s="32">
        <v>42</v>
      </c>
      <c r="B48" s="35">
        <v>46</v>
      </c>
      <c r="C48" s="79" t="s">
        <v>89</v>
      </c>
      <c r="D48" s="60">
        <f>'11_SOE'!K143</f>
        <v>0</v>
      </c>
      <c r="E48" s="60">
        <f>'11_SOE'!P143</f>
        <v>0</v>
      </c>
      <c r="F48" s="60">
        <v>0</v>
      </c>
      <c r="G48" s="117"/>
      <c r="H48" s="55">
        <f>SUM(E48:G48)</f>
        <v>0</v>
      </c>
      <c r="I48" s="61">
        <f>(E48+F48)/(E$45+F$45)</f>
        <v>0</v>
      </c>
    </row>
    <row r="49" spans="1:9" ht="12.75">
      <c r="A49" s="32">
        <v>43</v>
      </c>
      <c r="B49" s="35">
        <v>47</v>
      </c>
      <c r="C49" s="87" t="s">
        <v>90</v>
      </c>
      <c r="D49" s="60">
        <f>D50+D51</f>
        <v>0</v>
      </c>
      <c r="E49" s="55">
        <f>E50+E51</f>
        <v>0</v>
      </c>
      <c r="F49" s="55">
        <f>F50+F51</f>
        <v>0</v>
      </c>
      <c r="G49" s="55">
        <f>G50+G51</f>
        <v>0</v>
      </c>
      <c r="H49" s="55">
        <f>H50+H51</f>
        <v>0</v>
      </c>
      <c r="I49" s="56" t="e">
        <f>I50+I51</f>
        <v>#DIV/0!</v>
      </c>
    </row>
    <row r="50" spans="1:9" ht="12.75">
      <c r="A50" s="32">
        <v>44</v>
      </c>
      <c r="B50" s="35">
        <v>48</v>
      </c>
      <c r="C50" s="82" t="s">
        <v>91</v>
      </c>
      <c r="D50" s="60">
        <f>'11_SOE'!K118</f>
        <v>0</v>
      </c>
      <c r="E50" s="60">
        <f>'11_SOE'!N118</f>
        <v>0</v>
      </c>
      <c r="F50" s="60">
        <f>'11_SOE'!N156</f>
        <v>0</v>
      </c>
      <c r="G50" s="117"/>
      <c r="H50" s="55">
        <f>SUM(E50:G50)</f>
        <v>0</v>
      </c>
      <c r="I50" s="61" t="e">
        <f>(E50+F50)/(E$49+F$49)</f>
        <v>#DIV/0!</v>
      </c>
    </row>
    <row r="51" spans="1:9" ht="12.75">
      <c r="A51" s="32">
        <v>45</v>
      </c>
      <c r="B51" s="35">
        <v>49</v>
      </c>
      <c r="C51" s="59" t="s">
        <v>92</v>
      </c>
      <c r="D51" s="60">
        <f>'11_SOE'!K140</f>
        <v>0</v>
      </c>
      <c r="E51" s="60">
        <f>'11_SOE'!N140</f>
        <v>0</v>
      </c>
      <c r="F51" s="60">
        <v>0</v>
      </c>
      <c r="G51" s="117"/>
      <c r="H51" s="55">
        <f>SUM(E51:G51)</f>
        <v>0</v>
      </c>
      <c r="I51" s="61" t="e">
        <f>(E51+F51)/(E$49+F$49)</f>
        <v>#DIV/0!</v>
      </c>
    </row>
    <row r="52" spans="1:9" ht="12.75">
      <c r="A52" s="32">
        <v>46</v>
      </c>
      <c r="B52" s="35">
        <v>50</v>
      </c>
      <c r="C52" s="63" t="s">
        <v>93</v>
      </c>
      <c r="D52" s="60">
        <f>D45+D49</f>
        <v>134054255</v>
      </c>
      <c r="E52" s="55">
        <f>E45+E49</f>
        <v>28804645.759999998</v>
      </c>
      <c r="F52" s="55">
        <f>F45+F49</f>
        <v>15405250</v>
      </c>
      <c r="G52" s="55">
        <f>G45+G49</f>
        <v>0</v>
      </c>
      <c r="H52" s="55">
        <f>H45+H49</f>
        <v>44209895.76</v>
      </c>
      <c r="I52" s="76"/>
    </row>
    <row r="53" spans="1:9" ht="12.75">
      <c r="A53" s="32">
        <v>47</v>
      </c>
      <c r="B53" s="35">
        <v>51</v>
      </c>
      <c r="C53" s="89" t="s">
        <v>94</v>
      </c>
      <c r="D53" s="55">
        <f>D34+D43-D52</f>
        <v>-486927800</v>
      </c>
      <c r="E53" s="55">
        <f>E34+E43-E52</f>
        <v>169588699.49749994</v>
      </c>
      <c r="F53" s="55">
        <f>F34+F43-F52</f>
        <v>62492312.32499999</v>
      </c>
      <c r="G53" s="55">
        <f>G34+G43-G52</f>
        <v>0</v>
      </c>
      <c r="H53" s="55">
        <f>H34+H43-H52</f>
        <v>232081011.82249993</v>
      </c>
      <c r="I53" s="56"/>
    </row>
    <row r="54" spans="1:9" ht="12.75">
      <c r="A54" s="32">
        <v>48</v>
      </c>
      <c r="B54" s="35">
        <v>52</v>
      </c>
      <c r="C54" s="87" t="s">
        <v>95</v>
      </c>
      <c r="D54" s="60">
        <f>E54+F54+G54</f>
        <v>950698379.3399999</v>
      </c>
      <c r="E54" s="60">
        <f>'16_SRE_Fund_Balance'!E15</f>
        <v>766971666.9</v>
      </c>
      <c r="F54" s="60">
        <f>'16_SRE_Fund_Balance'!F15</f>
        <v>87189329.04</v>
      </c>
      <c r="G54" s="60">
        <f>'16_SRE_Fund_Balance'!G15</f>
        <v>96537383.4</v>
      </c>
      <c r="H54" s="55">
        <f>SUM(E54:G54)</f>
        <v>950698379.3399999</v>
      </c>
      <c r="I54" s="61"/>
    </row>
    <row r="55" spans="1:9" ht="12.75">
      <c r="A55" s="32">
        <v>49</v>
      </c>
      <c r="B55" s="35">
        <v>53</v>
      </c>
      <c r="C55" s="87" t="s">
        <v>96</v>
      </c>
      <c r="D55" s="55">
        <f>D53+D54</f>
        <v>463770579.3399999</v>
      </c>
      <c r="E55" s="55">
        <f>E53+E54</f>
        <v>936560366.3974999</v>
      </c>
      <c r="F55" s="55">
        <f>F53+F54</f>
        <v>149681641.365</v>
      </c>
      <c r="G55" s="55">
        <f>G53+G54</f>
        <v>96537383.4</v>
      </c>
      <c r="H55" s="55">
        <f>H53+H54</f>
        <v>1182779391.1625</v>
      </c>
      <c r="I55" s="61"/>
    </row>
    <row r="56" spans="1:9" ht="12.75">
      <c r="A56" s="32">
        <v>50</v>
      </c>
      <c r="B56" s="35">
        <v>54</v>
      </c>
      <c r="C56" s="87" t="s">
        <v>97</v>
      </c>
      <c r="D56" s="55">
        <f>E56+F56+G56</f>
        <v>0</v>
      </c>
      <c r="E56" s="60">
        <f>'11_SOE'!P161</f>
        <v>0</v>
      </c>
      <c r="F56" s="60">
        <f>'11_SOE'!P162</f>
        <v>0</v>
      </c>
      <c r="G56" s="117"/>
      <c r="H56" s="55">
        <f>SUM(E56:G56)</f>
        <v>0</v>
      </c>
      <c r="I56" s="61"/>
    </row>
    <row r="57" spans="1:9" ht="12.75">
      <c r="A57" s="32">
        <v>51</v>
      </c>
      <c r="B57" s="35">
        <v>55</v>
      </c>
      <c r="C57" s="70" t="s">
        <v>98</v>
      </c>
      <c r="D57" s="90">
        <f>D55-D56</f>
        <v>463770579.3399999</v>
      </c>
      <c r="E57" s="90">
        <f>E55-E56</f>
        <v>936560366.3974999</v>
      </c>
      <c r="F57" s="90">
        <f>F55-F56</f>
        <v>149681641.365</v>
      </c>
      <c r="G57" s="90">
        <f>G55-G56</f>
        <v>96537383.4</v>
      </c>
      <c r="H57" s="90">
        <f>H55-H56</f>
        <v>1182779391.1625</v>
      </c>
      <c r="I57" s="91"/>
    </row>
    <row r="58" spans="2:9" ht="12.75">
      <c r="B58" s="92"/>
      <c r="C58" s="93" t="s">
        <v>99</v>
      </c>
      <c r="D58" s="55">
        <f>'11_SOE'!K163</f>
        <v>0</v>
      </c>
      <c r="E58" s="55">
        <f>'11_SOE'!P163</f>
        <v>0</v>
      </c>
      <c r="F58" s="55"/>
      <c r="G58" s="55"/>
      <c r="H58" s="55">
        <f>SUM(E58:G58)</f>
        <v>0</v>
      </c>
      <c r="I58" s="95">
        <f>D58-H58</f>
        <v>0</v>
      </c>
    </row>
    <row r="59" spans="1:9" ht="12.75">
      <c r="A59" s="32">
        <v>52</v>
      </c>
      <c r="C59" s="42" t="s">
        <v>100</v>
      </c>
      <c r="D59" s="119">
        <f>+'16_SRE_Fund_Balance'!E14</f>
        <v>0</v>
      </c>
      <c r="E59" s="96"/>
      <c r="F59" s="96"/>
      <c r="G59" s="96"/>
      <c r="H59" s="96"/>
      <c r="I59" s="97"/>
    </row>
    <row r="60" spans="2:9" ht="12.75">
      <c r="B60" s="98" t="s">
        <v>101</v>
      </c>
      <c r="C60" s="99"/>
      <c r="D60" s="25"/>
      <c r="E60" s="100"/>
      <c r="F60" s="25"/>
      <c r="G60" s="25"/>
      <c r="H60" s="20"/>
      <c r="I60" s="25"/>
    </row>
    <row r="61" spans="3:9" ht="12.75">
      <c r="C61" s="99" t="s">
        <v>102</v>
      </c>
      <c r="D61" s="101"/>
      <c r="E61" s="102" t="s">
        <v>103</v>
      </c>
      <c r="F61" s="102" t="s">
        <v>40</v>
      </c>
      <c r="G61" s="102" t="s">
        <v>115</v>
      </c>
      <c r="H61" s="102" t="s">
        <v>104</v>
      </c>
      <c r="I61" s="101"/>
    </row>
    <row r="62" spans="3:9" ht="12.75">
      <c r="C62" s="99" t="s">
        <v>105</v>
      </c>
      <c r="D62" s="105"/>
      <c r="E62" s="106">
        <f>'16_SRE_Fund_Balance'!E9</f>
        <v>444681168.23</v>
      </c>
      <c r="F62" s="106">
        <f>'16_SRE_Fund_Balance'!F9</f>
        <v>80203741.5</v>
      </c>
      <c r="G62" s="106">
        <f>'16_SRE_Fund_Balance'!G9</f>
        <v>0</v>
      </c>
      <c r="H62" s="112">
        <f>SUM(E62:G62)</f>
        <v>524884909.73</v>
      </c>
      <c r="I62" s="101"/>
    </row>
    <row r="63" spans="3:9" ht="12.75">
      <c r="C63" s="99" t="s">
        <v>106</v>
      </c>
      <c r="D63" s="109"/>
      <c r="E63" s="106">
        <f>'16_SRE_Fund_Balance'!E10</f>
        <v>199424169.08</v>
      </c>
      <c r="F63" s="106">
        <f>'16_SRE_Fund_Balance'!F10</f>
        <v>1556393.56</v>
      </c>
      <c r="G63" s="106">
        <f>'16_SRE_Fund_Balance'!G10</f>
        <v>112787199.7</v>
      </c>
      <c r="H63" s="112">
        <f>SUM(E63:G63)</f>
        <v>313767762.34000003</v>
      </c>
      <c r="I63" s="25"/>
    </row>
    <row r="64" spans="3:9" ht="12.75">
      <c r="C64" s="99" t="s">
        <v>107</v>
      </c>
      <c r="D64" s="109"/>
      <c r="E64" s="106">
        <f>'16_SRE_Fund_Balance'!E11</f>
        <v>149011022.41</v>
      </c>
      <c r="F64" s="106">
        <f>'16_SRE_Fund_Balance'!F11</f>
        <v>20909520.85</v>
      </c>
      <c r="G64" s="106">
        <f>'16_SRE_Fund_Balance'!G11</f>
        <v>0</v>
      </c>
      <c r="H64" s="112">
        <f>SUM(E64:G64)</f>
        <v>169920543.26</v>
      </c>
      <c r="I64" s="25"/>
    </row>
    <row r="65" spans="3:9" ht="12.75">
      <c r="C65" s="98" t="s">
        <v>108</v>
      </c>
      <c r="D65" s="110"/>
      <c r="E65" s="106">
        <f>'16_SRE_Fund_Balance'!E12</f>
        <v>179717393.17</v>
      </c>
      <c r="F65" s="106">
        <f>'16_SRE_Fund_Balance'!F12</f>
        <v>81008456.2</v>
      </c>
      <c r="G65" s="106">
        <f>'16_SRE_Fund_Balance'!G12</f>
        <v>0</v>
      </c>
      <c r="H65" s="112">
        <f>SUM(E65:G65)</f>
        <v>260725849.37</v>
      </c>
      <c r="I65" s="25"/>
    </row>
    <row r="66" spans="3:9" ht="12.75">
      <c r="C66" s="98" t="s">
        <v>109</v>
      </c>
      <c r="D66" s="111"/>
      <c r="E66" s="112">
        <f>SUM(E62:E65)</f>
        <v>972833752.89</v>
      </c>
      <c r="F66" s="112">
        <f>SUM(F62:F65)</f>
        <v>183678112.11</v>
      </c>
      <c r="G66" s="112">
        <f>SUM(G62:G65)</f>
        <v>112787199.7</v>
      </c>
      <c r="H66" s="112">
        <f>SUM(H62:H65)</f>
        <v>1269299064.7</v>
      </c>
      <c r="I66" s="25"/>
    </row>
    <row r="67" spans="3:9" ht="12.75">
      <c r="C67" s="99"/>
      <c r="D67" s="113"/>
      <c r="E67" s="114"/>
      <c r="F67" s="100"/>
      <c r="G67" s="100"/>
      <c r="H67" s="100"/>
      <c r="I67" s="25"/>
    </row>
    <row r="68" spans="3:9" ht="12.75">
      <c r="C68" s="98"/>
      <c r="D68" s="101"/>
      <c r="E68" s="101" t="s">
        <v>110</v>
      </c>
      <c r="F68" s="101"/>
      <c r="G68" s="101"/>
      <c r="H68" s="101"/>
      <c r="I68" s="101"/>
    </row>
    <row r="69" spans="3:9" ht="12.75">
      <c r="C69" s="101"/>
      <c r="D69" s="101"/>
      <c r="E69" s="101"/>
      <c r="F69" s="28"/>
      <c r="G69" s="28"/>
      <c r="H69" s="28"/>
      <c r="I69" s="101"/>
    </row>
    <row r="70" spans="3:9" ht="12.75">
      <c r="C70" s="101"/>
      <c r="D70" s="101"/>
      <c r="E70" s="115"/>
      <c r="F70" s="116" t="s">
        <v>111</v>
      </c>
      <c r="G70" s="116"/>
      <c r="H70" s="116"/>
      <c r="I70" s="101"/>
    </row>
    <row r="71" ht="12.75">
      <c r="E71" s="78"/>
    </row>
  </sheetData>
  <sheetProtection selectLockedCells="1" selectUnlockedCells="1"/>
  <mergeCells count="1">
    <mergeCell ref="C3:I3"/>
  </mergeCells>
  <printOptions horizontalCentered="1"/>
  <pageMargins left="0" right="0" top="0" bottom="0" header="0.5118055555555555" footer="0.5118055555555555"/>
  <pageSetup horizontalDpi="300" verticalDpi="300" orientation="portrait" paperSize="9" scale="90"/>
</worksheet>
</file>

<file path=xl/worksheets/sheet4.xml><?xml version="1.0" encoding="utf-8"?>
<worksheet xmlns="http://schemas.openxmlformats.org/spreadsheetml/2006/main" xmlns:r="http://schemas.openxmlformats.org/officeDocument/2006/relationships">
  <dimension ref="A2:J19"/>
  <sheetViews>
    <sheetView showGridLines="0" workbookViewId="0" topLeftCell="B1">
      <selection activeCell="J8" sqref="J8"/>
    </sheetView>
  </sheetViews>
  <sheetFormatPr defaultColWidth="9.140625" defaultRowHeight="12.75"/>
  <cols>
    <col min="1" max="1" width="0" style="32" hidden="1" customWidth="1"/>
    <col min="2" max="2" width="2.421875" style="0" customWidth="1"/>
    <col min="3" max="3" width="3.57421875" style="0" customWidth="1"/>
    <col min="4" max="4" width="47.28125" style="0" customWidth="1"/>
    <col min="5" max="8" width="15.28125" style="0" customWidth="1"/>
    <col min="9" max="9" width="21.140625" style="0" customWidth="1"/>
    <col min="10" max="10" width="13.8515625" style="0" customWidth="1"/>
  </cols>
  <sheetData>
    <row r="1" s="32" customFormat="1" ht="12.75"/>
    <row r="2" spans="1:8" ht="12.75">
      <c r="A2" s="32">
        <v>-5</v>
      </c>
      <c r="B2" s="41">
        <v>1</v>
      </c>
      <c r="C2" s="697" t="s">
        <v>849</v>
      </c>
      <c r="D2" s="697"/>
      <c r="E2" s="697"/>
      <c r="F2" s="697"/>
      <c r="G2" s="697"/>
      <c r="H2" s="697"/>
    </row>
    <row r="3" spans="1:8" ht="12.75">
      <c r="A3" s="32">
        <v>-4</v>
      </c>
      <c r="B3" s="41">
        <v>2</v>
      </c>
      <c r="C3" s="697" t="s">
        <v>117</v>
      </c>
      <c r="D3" s="697"/>
      <c r="E3" s="697"/>
      <c r="F3" s="697"/>
      <c r="G3" s="697"/>
      <c r="H3" s="697"/>
    </row>
    <row r="4" spans="1:8" ht="12.75">
      <c r="A4" s="32">
        <v>-3</v>
      </c>
      <c r="B4" s="41">
        <v>3</v>
      </c>
      <c r="C4" s="697" t="s">
        <v>850</v>
      </c>
      <c r="D4" s="697"/>
      <c r="E4" s="697"/>
      <c r="F4" s="697"/>
      <c r="G4" s="697"/>
      <c r="H4" s="697"/>
    </row>
    <row r="5" spans="1:2" ht="12.75">
      <c r="A5" s="32">
        <v>-2</v>
      </c>
      <c r="B5" s="41">
        <v>4</v>
      </c>
    </row>
    <row r="6" spans="1:10" ht="12.75" customHeight="1">
      <c r="A6" s="32">
        <v>-1</v>
      </c>
      <c r="B6" s="41">
        <v>5</v>
      </c>
      <c r="C6" s="701" t="s">
        <v>37</v>
      </c>
      <c r="D6" s="701"/>
      <c r="E6" s="120" t="s">
        <v>103</v>
      </c>
      <c r="F6" s="121" t="s">
        <v>40</v>
      </c>
      <c r="G6" s="121" t="s">
        <v>112</v>
      </c>
      <c r="H6" s="121" t="s">
        <v>104</v>
      </c>
      <c r="I6" s="698"/>
      <c r="J6" s="122"/>
    </row>
    <row r="7" spans="1:10" ht="12.75">
      <c r="A7" s="32">
        <v>1</v>
      </c>
      <c r="B7" s="41">
        <v>6</v>
      </c>
      <c r="C7" s="87" t="s">
        <v>101</v>
      </c>
      <c r="D7" s="123"/>
      <c r="E7" s="124"/>
      <c r="F7" s="125"/>
      <c r="G7" s="125"/>
      <c r="H7" s="125"/>
      <c r="I7" s="698"/>
      <c r="J7" s="17"/>
    </row>
    <row r="8" spans="1:10" ht="12.75">
      <c r="A8" s="32">
        <v>2</v>
      </c>
      <c r="B8" s="41">
        <v>7</v>
      </c>
      <c r="C8" s="7"/>
      <c r="D8" s="123" t="s">
        <v>102</v>
      </c>
      <c r="E8" s="126"/>
      <c r="F8" s="126"/>
      <c r="G8" s="126"/>
      <c r="H8" s="127"/>
      <c r="I8" s="17"/>
      <c r="J8" s="17"/>
    </row>
    <row r="9" spans="1:9" ht="12.75">
      <c r="A9" s="32">
        <v>3</v>
      </c>
      <c r="B9" s="41">
        <v>8</v>
      </c>
      <c r="C9" s="10"/>
      <c r="D9" s="128" t="s">
        <v>105</v>
      </c>
      <c r="E9" s="129">
        <v>444681168.23</v>
      </c>
      <c r="F9" s="130">
        <v>80203741.5</v>
      </c>
      <c r="G9" s="130">
        <v>0</v>
      </c>
      <c r="H9" s="131">
        <f>SUM(E9:G9)</f>
        <v>524884909.73</v>
      </c>
      <c r="I9" s="107"/>
    </row>
    <row r="10" spans="1:8" ht="12.75">
      <c r="A10" s="32">
        <v>4</v>
      </c>
      <c r="B10" s="41">
        <v>9</v>
      </c>
      <c r="C10" s="4"/>
      <c r="D10" s="132" t="s">
        <v>106</v>
      </c>
      <c r="E10" s="129">
        <v>199424169.08</v>
      </c>
      <c r="F10" s="130">
        <v>1556393.56</v>
      </c>
      <c r="G10" s="130">
        <v>112787199.7</v>
      </c>
      <c r="H10" s="133">
        <f>SUM(E10:G10)</f>
        <v>313767762.34000003</v>
      </c>
    </row>
    <row r="11" spans="1:8" ht="12.75">
      <c r="A11" s="32">
        <v>5</v>
      </c>
      <c r="B11" s="41">
        <v>10</v>
      </c>
      <c r="C11" s="4"/>
      <c r="D11" s="132" t="s">
        <v>107</v>
      </c>
      <c r="E11" s="129">
        <v>149011022.41</v>
      </c>
      <c r="F11" s="130">
        <v>20909520.85</v>
      </c>
      <c r="G11" s="130">
        <v>0</v>
      </c>
      <c r="H11" s="133">
        <f>SUM(E11:G11)</f>
        <v>169920543.26</v>
      </c>
    </row>
    <row r="12" spans="1:8" ht="12.75">
      <c r="A12" s="32">
        <v>6</v>
      </c>
      <c r="B12" s="41">
        <v>11</v>
      </c>
      <c r="C12" s="4"/>
      <c r="D12" s="134" t="s">
        <v>108</v>
      </c>
      <c r="E12" s="129">
        <v>179717393.17</v>
      </c>
      <c r="F12" s="130">
        <v>81008456.2</v>
      </c>
      <c r="G12" s="130">
        <v>0</v>
      </c>
      <c r="H12" s="133">
        <f>SUM(E12:G12)</f>
        <v>260725849.37</v>
      </c>
    </row>
    <row r="13" spans="1:8" ht="12.75">
      <c r="A13" s="32">
        <v>7</v>
      </c>
      <c r="B13" s="41">
        <v>12</v>
      </c>
      <c r="C13" s="10"/>
      <c r="D13" s="135" t="s">
        <v>109</v>
      </c>
      <c r="E13" s="136">
        <f>SUM(E9:E12)</f>
        <v>972833752.89</v>
      </c>
      <c r="F13" s="137">
        <f>SUM(F9:F12)</f>
        <v>183678112.11</v>
      </c>
      <c r="G13" s="138">
        <f>SUM(G9:G12)</f>
        <v>112787199.7</v>
      </c>
      <c r="H13" s="138">
        <f>SUM(H9:H12)</f>
        <v>1269299064.7</v>
      </c>
    </row>
    <row r="14" spans="1:8" ht="12.75">
      <c r="A14" s="32">
        <v>8</v>
      </c>
      <c r="D14" s="139" t="s">
        <v>100</v>
      </c>
      <c r="E14" s="140">
        <v>0</v>
      </c>
      <c r="F14" s="699"/>
      <c r="G14" s="699"/>
      <c r="H14" s="699"/>
    </row>
    <row r="15" spans="4:8" ht="12.75">
      <c r="D15" s="141" t="s">
        <v>119</v>
      </c>
      <c r="E15" s="142">
        <v>766971666.9</v>
      </c>
      <c r="F15" s="142">
        <v>87189329.04</v>
      </c>
      <c r="G15" s="142">
        <v>96537383.4</v>
      </c>
      <c r="H15" s="143">
        <f>SUM(E15:G15)</f>
        <v>950698379.3399999</v>
      </c>
    </row>
    <row r="16" ht="12.75">
      <c r="C16" s="2" t="s">
        <v>120</v>
      </c>
    </row>
    <row r="18" spans="3:9" ht="14.25" customHeight="1">
      <c r="C18" s="7"/>
      <c r="D18" s="700" t="s">
        <v>121</v>
      </c>
      <c r="E18" s="700"/>
      <c r="F18" s="700"/>
      <c r="G18" s="700"/>
      <c r="H18" s="700"/>
      <c r="I18" s="700"/>
    </row>
    <row r="19" spans="3:9" ht="12.75">
      <c r="C19" s="10"/>
      <c r="D19" s="700"/>
      <c r="E19" s="700"/>
      <c r="F19" s="700"/>
      <c r="G19" s="700"/>
      <c r="H19" s="700"/>
      <c r="I19" s="700"/>
    </row>
  </sheetData>
  <sheetProtection selectLockedCells="1" selectUnlockedCells="1"/>
  <mergeCells count="7">
    <mergeCell ref="I6:I7"/>
    <mergeCell ref="F14:H14"/>
    <mergeCell ref="D18:I19"/>
    <mergeCell ref="C2:H2"/>
    <mergeCell ref="C3:H3"/>
    <mergeCell ref="C4:H4"/>
    <mergeCell ref="C6:D6"/>
  </mergeCells>
  <printOptions horizontalCentered="1"/>
  <pageMargins left="0.25" right="0.25" top="1" bottom="1" header="0.5118055555555555" footer="0.5118055555555555"/>
  <pageSetup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dimension ref="A2:M178"/>
  <sheetViews>
    <sheetView showGridLines="0" workbookViewId="0" topLeftCell="C1">
      <selection activeCell="H5" sqref="H5:L5"/>
    </sheetView>
  </sheetViews>
  <sheetFormatPr defaultColWidth="9.140625" defaultRowHeight="12.75"/>
  <cols>
    <col min="1" max="1" width="0" style="32" hidden="1" customWidth="1"/>
    <col min="2" max="2" width="0" style="0" hidden="1" customWidth="1"/>
    <col min="3" max="3" width="1.7109375" style="0" customWidth="1"/>
    <col min="4" max="5" width="2.00390625" style="0" customWidth="1"/>
    <col min="6" max="6" width="2.7109375" style="0" customWidth="1"/>
    <col min="7" max="7" width="51.140625" style="0" customWidth="1"/>
    <col min="8" max="8" width="15.28125" style="0" customWidth="1"/>
    <col min="9" max="12" width="20.421875" style="0" customWidth="1"/>
    <col min="13" max="13" width="15.7109375" style="0" hidden="1" customWidth="1"/>
  </cols>
  <sheetData>
    <row r="1" s="32" customFormat="1" ht="12.75"/>
    <row r="2" spans="1:2" s="32" customFormat="1" ht="12.75">
      <c r="A2" s="32">
        <v>-1</v>
      </c>
      <c r="B2" s="144" t="s">
        <v>122</v>
      </c>
    </row>
    <row r="3" spans="1:12" ht="12.75">
      <c r="A3" s="32">
        <v>-2</v>
      </c>
      <c r="C3" s="697" t="s">
        <v>123</v>
      </c>
      <c r="D3" s="697"/>
      <c r="E3" s="697"/>
      <c r="F3" s="697"/>
      <c r="G3" s="697"/>
      <c r="H3" s="697"/>
      <c r="I3" s="697"/>
      <c r="J3" s="697"/>
      <c r="K3" s="697"/>
      <c r="L3" s="697"/>
    </row>
    <row r="4" spans="1:12" ht="12.75">
      <c r="A4" s="32">
        <v>-3</v>
      </c>
      <c r="C4" s="34"/>
      <c r="D4" s="34"/>
      <c r="E4" s="34"/>
      <c r="F4" s="34"/>
      <c r="G4" s="34"/>
      <c r="H4" s="34"/>
      <c r="I4" s="34"/>
      <c r="J4" s="34"/>
      <c r="K4" s="34"/>
      <c r="L4" s="34"/>
    </row>
    <row r="5" spans="1:12" ht="12.75">
      <c r="A5" s="32">
        <v>-4</v>
      </c>
      <c r="B5" s="145">
        <v>1</v>
      </c>
      <c r="C5" s="42" t="s">
        <v>848</v>
      </c>
      <c r="D5" s="36"/>
      <c r="E5" s="36"/>
      <c r="F5" s="36"/>
      <c r="G5" s="36"/>
      <c r="H5" s="695"/>
      <c r="I5" s="695"/>
      <c r="J5" s="695"/>
      <c r="K5" s="695"/>
      <c r="L5" s="695"/>
    </row>
    <row r="6" spans="1:12" ht="12.75">
      <c r="A6" s="32">
        <v>-5</v>
      </c>
      <c r="B6" s="145">
        <v>2</v>
      </c>
      <c r="C6" s="42" t="s">
        <v>847</v>
      </c>
      <c r="D6" s="36"/>
      <c r="E6" s="36"/>
      <c r="F6" s="36"/>
      <c r="G6" s="36"/>
      <c r="H6" s="695"/>
      <c r="I6" s="695"/>
      <c r="J6" s="695"/>
      <c r="K6" s="695"/>
      <c r="L6" s="695"/>
    </row>
    <row r="7" spans="1:12" ht="22.5">
      <c r="A7" s="32">
        <v>-6</v>
      </c>
      <c r="B7" s="145">
        <v>3</v>
      </c>
      <c r="C7" s="703" t="s">
        <v>37</v>
      </c>
      <c r="D7" s="703"/>
      <c r="E7" s="703"/>
      <c r="F7" s="703"/>
      <c r="G7" s="703"/>
      <c r="H7" s="146" t="s">
        <v>124</v>
      </c>
      <c r="I7" s="48" t="s">
        <v>125</v>
      </c>
      <c r="J7" s="48" t="s">
        <v>126</v>
      </c>
      <c r="K7" s="48" t="s">
        <v>127</v>
      </c>
      <c r="L7" s="50" t="s">
        <v>128</v>
      </c>
    </row>
    <row r="8" spans="1:12" ht="12.75">
      <c r="A8" s="32">
        <v>1</v>
      </c>
      <c r="B8" s="145">
        <v>4</v>
      </c>
      <c r="C8" s="35" t="s">
        <v>129</v>
      </c>
      <c r="D8" s="147"/>
      <c r="E8" s="147"/>
      <c r="F8" s="147"/>
      <c r="G8" s="147"/>
      <c r="H8" s="147"/>
      <c r="I8" s="70"/>
      <c r="J8" s="73"/>
      <c r="K8" s="73"/>
      <c r="L8" s="148"/>
    </row>
    <row r="9" spans="1:12" ht="12.75">
      <c r="A9" s="32">
        <v>2</v>
      </c>
      <c r="B9" s="145">
        <v>5</v>
      </c>
      <c r="C9" s="35" t="s">
        <v>130</v>
      </c>
      <c r="D9" s="35"/>
      <c r="E9" s="35"/>
      <c r="F9" s="35"/>
      <c r="G9" s="35"/>
      <c r="H9" s="149"/>
      <c r="I9" s="150">
        <f>I10+I26+I43</f>
        <v>132900000</v>
      </c>
      <c r="J9" s="150">
        <f>J10+J26+J43</f>
        <v>90720948.23749998</v>
      </c>
      <c r="K9" s="151">
        <f>J9-I9</f>
        <v>-42179051.76250002</v>
      </c>
      <c r="L9" s="152">
        <f>K9/I9</f>
        <v>-0.31737435487208443</v>
      </c>
    </row>
    <row r="10" spans="1:12" ht="12.75">
      <c r="A10" s="32">
        <v>3</v>
      </c>
      <c r="B10" s="145">
        <v>6</v>
      </c>
      <c r="D10" s="35" t="s">
        <v>131</v>
      </c>
      <c r="E10" s="35"/>
      <c r="F10" s="35"/>
      <c r="G10" s="35"/>
      <c r="H10" s="153"/>
      <c r="I10" s="154">
        <f>I11+I16+I21</f>
        <v>101900000</v>
      </c>
      <c r="J10" s="154">
        <f>J11+J16+J21</f>
        <v>67057183.12749999</v>
      </c>
      <c r="K10" s="155">
        <f>J10-I10</f>
        <v>-34842816.87250001</v>
      </c>
      <c r="L10" s="156">
        <f>K10/I10</f>
        <v>-0.3419314707801767</v>
      </c>
    </row>
    <row r="11" spans="1:13" ht="12.75">
      <c r="A11" s="32">
        <v>4</v>
      </c>
      <c r="B11" s="145">
        <v>7</v>
      </c>
      <c r="C11" s="35"/>
      <c r="E11" s="35" t="s">
        <v>132</v>
      </c>
      <c r="F11" s="35"/>
      <c r="G11" s="35"/>
      <c r="H11" s="54"/>
      <c r="I11" s="157">
        <f>SUM(I12:I15)+M11</f>
        <v>101900000</v>
      </c>
      <c r="J11" s="157">
        <f>SUM(J12:J15)</f>
        <v>67057183.12749999</v>
      </c>
      <c r="K11" s="155">
        <f>J11-I11</f>
        <v>-34842816.87250001</v>
      </c>
      <c r="L11" s="156">
        <f>K11/I11</f>
        <v>-0.3419314707801767</v>
      </c>
      <c r="M11" s="78">
        <v>0</v>
      </c>
    </row>
    <row r="12" spans="1:12" ht="12.75">
      <c r="A12" s="32">
        <v>5</v>
      </c>
      <c r="B12" s="145">
        <v>8</v>
      </c>
      <c r="C12" s="158"/>
      <c r="D12" s="158"/>
      <c r="E12" s="158"/>
      <c r="F12" s="158" t="s">
        <v>133</v>
      </c>
      <c r="G12" s="158"/>
      <c r="H12" s="159"/>
      <c r="I12" s="160">
        <f>1_RPT!G6</f>
        <v>101900000</v>
      </c>
      <c r="J12" s="161">
        <f>+8_QRPT!F28-8_QRPT!G28</f>
        <v>54858936.61749999</v>
      </c>
      <c r="K12" s="155">
        <f>J12-I12</f>
        <v>-47041063.38250001</v>
      </c>
      <c r="L12" s="156">
        <f>K12/I12</f>
        <v>-0.46163948363591767</v>
      </c>
    </row>
    <row r="13" spans="1:13" ht="12.75">
      <c r="A13" s="32">
        <v>6</v>
      </c>
      <c r="B13" s="145">
        <v>9</v>
      </c>
      <c r="C13" s="158"/>
      <c r="D13" s="158"/>
      <c r="E13" s="158"/>
      <c r="F13" s="158" t="s">
        <v>134</v>
      </c>
      <c r="G13" s="158"/>
      <c r="H13" s="159"/>
      <c r="I13" s="160">
        <f>1_RPT!I6</f>
        <v>0</v>
      </c>
      <c r="J13" s="161">
        <f>+8_QRPT!I28</f>
        <v>232851.62000000002</v>
      </c>
      <c r="K13" s="155">
        <f>J13-I13</f>
        <v>232851.62000000002</v>
      </c>
      <c r="L13" s="156" t="e">
        <f>K13/I13</f>
        <v>#DIV/0!</v>
      </c>
      <c r="M13" s="162"/>
    </row>
    <row r="14" spans="1:12" ht="12.75">
      <c r="A14" s="32">
        <v>7</v>
      </c>
      <c r="B14" s="145">
        <v>10</v>
      </c>
      <c r="C14" s="158"/>
      <c r="D14" s="158"/>
      <c r="E14" s="158"/>
      <c r="F14" s="158" t="s">
        <v>135</v>
      </c>
      <c r="G14" s="158"/>
      <c r="H14" s="159"/>
      <c r="I14" s="160">
        <f>1_RPT!H6</f>
        <v>0</v>
      </c>
      <c r="J14" s="161">
        <f>+8_QRPT!H28</f>
        <v>8398004.76</v>
      </c>
      <c r="K14" s="155">
        <f>J14-I14</f>
        <v>8398004.76</v>
      </c>
      <c r="L14" s="156" t="e">
        <f>K14/I14</f>
        <v>#DIV/0!</v>
      </c>
    </row>
    <row r="15" spans="1:12" ht="12.75">
      <c r="A15" s="32">
        <v>8</v>
      </c>
      <c r="B15" s="145">
        <v>11</v>
      </c>
      <c r="C15" s="158"/>
      <c r="D15" s="158"/>
      <c r="E15" s="158"/>
      <c r="F15" s="158" t="s">
        <v>136</v>
      </c>
      <c r="G15" s="158"/>
      <c r="H15" s="159"/>
      <c r="I15" s="160">
        <f>1_RPT!J6</f>
        <v>0</v>
      </c>
      <c r="J15" s="161">
        <f>+8_QRPT!J28</f>
        <v>3567390.13</v>
      </c>
      <c r="K15" s="155">
        <f>J15-I15</f>
        <v>3567390.13</v>
      </c>
      <c r="L15" s="156" t="e">
        <f>K15/I15</f>
        <v>#DIV/0!</v>
      </c>
    </row>
    <row r="16" spans="1:12" ht="12.75">
      <c r="A16" s="32">
        <v>9</v>
      </c>
      <c r="B16" s="145">
        <v>12</v>
      </c>
      <c r="C16" s="35"/>
      <c r="E16" s="35" t="s">
        <v>137</v>
      </c>
      <c r="F16" s="35"/>
      <c r="G16" s="35"/>
      <c r="H16" s="54"/>
      <c r="I16" s="161">
        <f>SUM(I17:I20)</f>
        <v>0</v>
      </c>
      <c r="J16" s="161">
        <f>SUM(J17:J20)</f>
        <v>0</v>
      </c>
      <c r="K16" s="155"/>
      <c r="L16" s="156" t="e">
        <f>K16/I16</f>
        <v>#DIV/0!</v>
      </c>
    </row>
    <row r="17" spans="1:12" ht="12.75">
      <c r="A17" s="32">
        <v>10</v>
      </c>
      <c r="B17" s="145">
        <v>13</v>
      </c>
      <c r="C17" s="158"/>
      <c r="D17" s="158"/>
      <c r="E17" s="158"/>
      <c r="F17" s="158" t="s">
        <v>133</v>
      </c>
      <c r="G17" s="158"/>
      <c r="H17" s="159"/>
      <c r="I17" s="160"/>
      <c r="J17" s="161">
        <f>+8_QRPT!T28-8_QRPT!U28</f>
        <v>0</v>
      </c>
      <c r="K17" s="155">
        <f>J17-I17</f>
        <v>0</v>
      </c>
      <c r="L17" s="156" t="e">
        <f>K17/I17</f>
        <v>#DIV/0!</v>
      </c>
    </row>
    <row r="18" spans="1:12" ht="12.75">
      <c r="A18" s="32">
        <v>11</v>
      </c>
      <c r="B18" s="145">
        <v>14</v>
      </c>
      <c r="C18" s="158"/>
      <c r="D18" s="158"/>
      <c r="E18" s="158"/>
      <c r="F18" s="158" t="s">
        <v>134</v>
      </c>
      <c r="G18" s="158"/>
      <c r="H18" s="159"/>
      <c r="I18" s="160"/>
      <c r="J18" s="161">
        <f>+8_QRPT!W28</f>
        <v>0</v>
      </c>
      <c r="K18" s="155">
        <f>J18-I18</f>
        <v>0</v>
      </c>
      <c r="L18" s="156" t="e">
        <f>K18/I18</f>
        <v>#DIV/0!</v>
      </c>
    </row>
    <row r="19" spans="1:12" ht="12.75">
      <c r="A19" s="32">
        <v>12</v>
      </c>
      <c r="B19" s="145">
        <v>15</v>
      </c>
      <c r="C19" s="158"/>
      <c r="D19" s="158"/>
      <c r="E19" s="158"/>
      <c r="F19" s="158" t="s">
        <v>135</v>
      </c>
      <c r="G19" s="158"/>
      <c r="H19" s="159"/>
      <c r="I19" s="160"/>
      <c r="J19" s="161">
        <f>+8_QRPT!V28</f>
        <v>0</v>
      </c>
      <c r="K19" s="155">
        <f>J19-I19</f>
        <v>0</v>
      </c>
      <c r="L19" s="156" t="e">
        <f>K19/I19</f>
        <v>#DIV/0!</v>
      </c>
    </row>
    <row r="20" spans="1:12" ht="12.75">
      <c r="A20" s="32">
        <v>13</v>
      </c>
      <c r="B20" s="145">
        <v>16</v>
      </c>
      <c r="C20" s="158"/>
      <c r="D20" s="158"/>
      <c r="E20" s="158"/>
      <c r="F20" s="158" t="s">
        <v>136</v>
      </c>
      <c r="G20" s="158"/>
      <c r="H20" s="159"/>
      <c r="I20" s="160"/>
      <c r="J20" s="161">
        <f>+8_QRPT!X28</f>
        <v>0</v>
      </c>
      <c r="K20" s="155">
        <f>J20-I20</f>
        <v>0</v>
      </c>
      <c r="L20" s="156" t="e">
        <f>K20/I20</f>
        <v>#DIV/0!</v>
      </c>
    </row>
    <row r="21" spans="1:12" ht="12.75">
      <c r="A21" s="32">
        <v>14</v>
      </c>
      <c r="B21" s="145">
        <v>17</v>
      </c>
      <c r="C21" s="35"/>
      <c r="E21" s="35" t="s">
        <v>138</v>
      </c>
      <c r="F21" s="35"/>
      <c r="G21" s="35"/>
      <c r="H21" s="54"/>
      <c r="I21" s="161">
        <f>SUM(I22:I25)</f>
        <v>0</v>
      </c>
      <c r="J21" s="161">
        <f>SUM(J22:J25)</f>
        <v>0</v>
      </c>
      <c r="K21" s="155">
        <f>J21-I21</f>
        <v>0</v>
      </c>
      <c r="L21" s="156" t="e">
        <f>K21/I21</f>
        <v>#DIV/0!</v>
      </c>
    </row>
    <row r="22" spans="1:12" ht="12.75">
      <c r="A22" s="32">
        <v>15</v>
      </c>
      <c r="B22" s="145">
        <v>18</v>
      </c>
      <c r="C22" s="158"/>
      <c r="D22" s="158"/>
      <c r="E22" s="158"/>
      <c r="F22" s="158" t="s">
        <v>133</v>
      </c>
      <c r="G22" s="158"/>
      <c r="H22" s="159"/>
      <c r="I22" s="160"/>
      <c r="J22" s="161">
        <f>+8_QRPT!AA28-8_QRPT!AB28</f>
        <v>0</v>
      </c>
      <c r="K22" s="155">
        <f>J22-I22</f>
        <v>0</v>
      </c>
      <c r="L22" s="156" t="e">
        <f>K22/I22</f>
        <v>#DIV/0!</v>
      </c>
    </row>
    <row r="23" spans="1:12" ht="12.75">
      <c r="A23" s="32">
        <v>16</v>
      </c>
      <c r="B23" s="145">
        <v>19</v>
      </c>
      <c r="C23" s="158"/>
      <c r="D23" s="158"/>
      <c r="E23" s="158"/>
      <c r="F23" s="158" t="s">
        <v>134</v>
      </c>
      <c r="G23" s="158"/>
      <c r="H23" s="159"/>
      <c r="I23" s="160"/>
      <c r="J23" s="161">
        <f>+8_QRPT!AD28</f>
        <v>0</v>
      </c>
      <c r="K23" s="155">
        <f>J23-I23</f>
        <v>0</v>
      </c>
      <c r="L23" s="156" t="e">
        <f>K23/I23</f>
        <v>#DIV/0!</v>
      </c>
    </row>
    <row r="24" spans="1:12" ht="12.75">
      <c r="A24" s="32">
        <v>17</v>
      </c>
      <c r="B24" s="145">
        <v>20</v>
      </c>
      <c r="C24" s="158"/>
      <c r="D24" s="158"/>
      <c r="E24" s="158"/>
      <c r="F24" s="158" t="s">
        <v>135</v>
      </c>
      <c r="G24" s="158"/>
      <c r="H24" s="159"/>
      <c r="I24" s="160"/>
      <c r="J24" s="161">
        <f>+8_QRPT!AC28</f>
        <v>0</v>
      </c>
      <c r="K24" s="155">
        <f>J24-I24</f>
        <v>0</v>
      </c>
      <c r="L24" s="156" t="e">
        <f>K24/I24</f>
        <v>#DIV/0!</v>
      </c>
    </row>
    <row r="25" spans="1:12" ht="12.75">
      <c r="A25" s="32">
        <v>18</v>
      </c>
      <c r="B25" s="145">
        <v>21</v>
      </c>
      <c r="C25" s="158"/>
      <c r="D25" s="158"/>
      <c r="E25" s="158"/>
      <c r="F25" s="158" t="s">
        <v>136</v>
      </c>
      <c r="G25" s="158"/>
      <c r="H25" s="159"/>
      <c r="I25" s="160"/>
      <c r="J25" s="161">
        <f>+8_QRPT!AE28</f>
        <v>0</v>
      </c>
      <c r="K25" s="155">
        <f>J25-I25</f>
        <v>0</v>
      </c>
      <c r="L25" s="156" t="e">
        <f>K25/I25</f>
        <v>#DIV/0!</v>
      </c>
    </row>
    <row r="26" spans="1:13" ht="12.75">
      <c r="A26" s="32">
        <v>19</v>
      </c>
      <c r="B26" s="145">
        <v>22</v>
      </c>
      <c r="D26" s="35" t="s">
        <v>139</v>
      </c>
      <c r="E26" s="35"/>
      <c r="F26" s="35"/>
      <c r="G26" s="35"/>
      <c r="H26" s="63"/>
      <c r="I26" s="157">
        <f>I27+I28+I39+I40+I41+I42+M26</f>
        <v>22200000</v>
      </c>
      <c r="J26" s="157">
        <f>J27+J28+J39+J40+J41+J42</f>
        <v>17706203.37</v>
      </c>
      <c r="K26" s="157">
        <f>K27+K28+K39+K40+K41+K42</f>
        <v>-4493796.629999999</v>
      </c>
      <c r="L26" s="156">
        <f>K26/I26</f>
        <v>-0.20242327162162158</v>
      </c>
      <c r="M26" s="78">
        <v>0</v>
      </c>
    </row>
    <row r="27" spans="1:12" ht="12.75">
      <c r="A27" s="32">
        <v>20</v>
      </c>
      <c r="B27" s="145">
        <v>23</v>
      </c>
      <c r="C27" s="158"/>
      <c r="D27" s="158"/>
      <c r="E27" s="158" t="s">
        <v>28</v>
      </c>
      <c r="F27" s="163"/>
      <c r="G27" s="158"/>
      <c r="H27" s="54"/>
      <c r="I27" s="161">
        <f>2_Gencol1!D10</f>
        <v>150000</v>
      </c>
      <c r="J27" s="161">
        <f>2_Gencol1!D57</f>
        <v>102178.5</v>
      </c>
      <c r="K27" s="155">
        <f>J27-I27</f>
        <v>-47821.5</v>
      </c>
      <c r="L27" s="156">
        <f>K27/I27</f>
        <v>-0.31881</v>
      </c>
    </row>
    <row r="28" spans="1:12" ht="12.75">
      <c r="A28" s="32">
        <v>21</v>
      </c>
      <c r="B28" s="145">
        <v>24</v>
      </c>
      <c r="C28" s="158"/>
      <c r="D28" s="158"/>
      <c r="E28" s="158" t="s">
        <v>140</v>
      </c>
      <c r="G28" s="158"/>
      <c r="H28" s="54"/>
      <c r="I28" s="164">
        <f>SUM(I29:I38)</f>
        <v>0</v>
      </c>
      <c r="J28" s="164">
        <f>SUM(J29:J38)</f>
        <v>0</v>
      </c>
      <c r="K28" s="155">
        <f>J28-I28</f>
        <v>0</v>
      </c>
      <c r="L28" s="156" t="e">
        <f>K28/I28</f>
        <v>#DIV/0!</v>
      </c>
    </row>
    <row r="29" spans="1:12" ht="12.75">
      <c r="A29" s="32">
        <v>22</v>
      </c>
      <c r="B29" s="145">
        <v>25</v>
      </c>
      <c r="C29" s="158"/>
      <c r="D29" s="158"/>
      <c r="E29" s="158"/>
      <c r="F29" s="158" t="s">
        <v>141</v>
      </c>
      <c r="G29" s="163"/>
      <c r="H29" s="159"/>
      <c r="I29" s="165">
        <f>2_Gencol1!F10</f>
        <v>0</v>
      </c>
      <c r="J29" s="165">
        <f>2_Gencol1!F57</f>
        <v>0</v>
      </c>
      <c r="K29" s="155">
        <f>J29-I29</f>
        <v>0</v>
      </c>
      <c r="L29" s="156" t="e">
        <f>K29/I29</f>
        <v>#DIV/0!</v>
      </c>
    </row>
    <row r="30" spans="1:12" ht="12.75">
      <c r="A30" s="32">
        <v>23</v>
      </c>
      <c r="B30" s="145">
        <v>26</v>
      </c>
      <c r="C30" s="158"/>
      <c r="D30" s="158"/>
      <c r="E30" s="158"/>
      <c r="F30" s="158" t="s">
        <v>142</v>
      </c>
      <c r="G30" s="163"/>
      <c r="H30" s="159"/>
      <c r="I30" s="165">
        <f>2_Gencol1!G10</f>
        <v>0</v>
      </c>
      <c r="J30" s="165">
        <f>2_Gencol1!G57</f>
        <v>0</v>
      </c>
      <c r="K30" s="155">
        <f>J30-I30</f>
        <v>0</v>
      </c>
      <c r="L30" s="156" t="e">
        <f>K30/I30</f>
        <v>#DIV/0!</v>
      </c>
    </row>
    <row r="31" spans="1:12" ht="12.75">
      <c r="A31" s="32">
        <v>24</v>
      </c>
      <c r="B31" s="145">
        <v>27</v>
      </c>
      <c r="C31" s="158"/>
      <c r="D31" s="158"/>
      <c r="E31" s="158"/>
      <c r="F31" s="158" t="s">
        <v>143</v>
      </c>
      <c r="G31" s="163"/>
      <c r="H31" s="159"/>
      <c r="I31" s="165">
        <f>2_Gencol1!H10</f>
        <v>0</v>
      </c>
      <c r="J31" s="165">
        <f>2_Gencol1!H57</f>
        <v>0</v>
      </c>
      <c r="K31" s="155">
        <f>J31-I31</f>
        <v>0</v>
      </c>
      <c r="L31" s="156" t="e">
        <f>K31/I31</f>
        <v>#DIV/0!</v>
      </c>
    </row>
    <row r="32" spans="1:12" ht="12.75">
      <c r="A32" s="32">
        <v>25</v>
      </c>
      <c r="B32" s="145">
        <v>28</v>
      </c>
      <c r="C32" s="158"/>
      <c r="D32" s="158"/>
      <c r="E32" s="158"/>
      <c r="F32" s="158" t="s">
        <v>144</v>
      </c>
      <c r="G32" s="163"/>
      <c r="H32" s="159"/>
      <c r="I32" s="165">
        <f>2_Gencol1!I10</f>
        <v>0</v>
      </c>
      <c r="J32" s="165">
        <f>2_Gencol1!I57</f>
        <v>0</v>
      </c>
      <c r="K32" s="155">
        <f>J32-I32</f>
        <v>0</v>
      </c>
      <c r="L32" s="156" t="e">
        <f>K32/I32</f>
        <v>#DIV/0!</v>
      </c>
    </row>
    <row r="33" spans="1:12" ht="12.75">
      <c r="A33" s="32">
        <v>26</v>
      </c>
      <c r="B33" s="145">
        <v>29</v>
      </c>
      <c r="C33" s="158"/>
      <c r="D33" s="158"/>
      <c r="E33" s="158"/>
      <c r="F33" s="158" t="s">
        <v>145</v>
      </c>
      <c r="G33" s="163"/>
      <c r="H33" s="159"/>
      <c r="I33" s="165">
        <f>2_Gencol1!J10</f>
        <v>0</v>
      </c>
      <c r="J33" s="165">
        <f>2_Gencol1!J57</f>
        <v>0</v>
      </c>
      <c r="K33" s="155">
        <f>J33-I33</f>
        <v>0</v>
      </c>
      <c r="L33" s="156" t="e">
        <f>K33/I33</f>
        <v>#DIV/0!</v>
      </c>
    </row>
    <row r="34" spans="1:12" ht="12.75">
      <c r="A34" s="32">
        <v>27</v>
      </c>
      <c r="B34" s="145">
        <v>30</v>
      </c>
      <c r="C34" s="158"/>
      <c r="D34" s="158"/>
      <c r="E34" s="158"/>
      <c r="F34" s="158" t="s">
        <v>146</v>
      </c>
      <c r="G34" s="163"/>
      <c r="H34" s="159"/>
      <c r="I34" s="165">
        <f>2_Gencol1!K10</f>
        <v>0</v>
      </c>
      <c r="J34" s="165">
        <f>2_Gencol1!K57</f>
        <v>0</v>
      </c>
      <c r="K34" s="155">
        <f>J34-I34</f>
        <v>0</v>
      </c>
      <c r="L34" s="156" t="e">
        <f>K34/I34</f>
        <v>#DIV/0!</v>
      </c>
    </row>
    <row r="35" spans="1:12" ht="12.75">
      <c r="A35" s="32">
        <v>28</v>
      </c>
      <c r="B35" s="145">
        <v>31</v>
      </c>
      <c r="C35" s="158"/>
      <c r="D35" s="158"/>
      <c r="E35" s="158"/>
      <c r="F35" s="158" t="s">
        <v>147</v>
      </c>
      <c r="G35" s="163"/>
      <c r="H35" s="159"/>
      <c r="I35" s="161">
        <f>2_Gencol1!L10</f>
        <v>0</v>
      </c>
      <c r="J35" s="161">
        <f>2_Gencol1!L57</f>
        <v>0</v>
      </c>
      <c r="K35" s="155">
        <f>J35-I35</f>
        <v>0</v>
      </c>
      <c r="L35" s="156" t="e">
        <f>K35/I35</f>
        <v>#DIV/0!</v>
      </c>
    </row>
    <row r="36" spans="1:12" ht="12.75">
      <c r="A36" s="32">
        <v>29</v>
      </c>
      <c r="B36" s="145">
        <v>32</v>
      </c>
      <c r="C36" s="158"/>
      <c r="D36" s="158"/>
      <c r="E36" s="158"/>
      <c r="F36" s="158" t="s">
        <v>148</v>
      </c>
      <c r="G36" s="163"/>
      <c r="H36" s="159"/>
      <c r="I36" s="161">
        <f>2_Gencol1!N10</f>
        <v>0</v>
      </c>
      <c r="J36" s="161">
        <f>2_Gencol1!N57</f>
        <v>0</v>
      </c>
      <c r="K36" s="155">
        <f>J36-I36</f>
        <v>0</v>
      </c>
      <c r="L36" s="156" t="e">
        <f>K36/I36</f>
        <v>#DIV/0!</v>
      </c>
    </row>
    <row r="37" spans="1:12" ht="12.75">
      <c r="A37" s="32">
        <v>30</v>
      </c>
      <c r="B37" s="145">
        <v>33</v>
      </c>
      <c r="C37" s="158"/>
      <c r="D37" s="158"/>
      <c r="E37" s="158"/>
      <c r="F37" s="158" t="s">
        <v>149</v>
      </c>
      <c r="G37" s="163"/>
      <c r="H37" s="159"/>
      <c r="I37" s="161">
        <f>2_Gencol1!M10</f>
        <v>0</v>
      </c>
      <c r="J37" s="161">
        <f>2_Gencol1!M57</f>
        <v>0</v>
      </c>
      <c r="K37" s="155">
        <f>J37-I37</f>
        <v>0</v>
      </c>
      <c r="L37" s="156" t="e">
        <f>K37/I37</f>
        <v>#DIV/0!</v>
      </c>
    </row>
    <row r="38" spans="1:12" ht="12.75">
      <c r="A38" s="32">
        <v>31</v>
      </c>
      <c r="B38" s="145">
        <v>34</v>
      </c>
      <c r="C38" s="158"/>
      <c r="D38" s="158"/>
      <c r="E38" s="158"/>
      <c r="F38" s="158" t="s">
        <v>150</v>
      </c>
      <c r="G38" s="163"/>
      <c r="H38" s="159"/>
      <c r="I38" s="161">
        <f>2_Gencol1!O10</f>
        <v>0</v>
      </c>
      <c r="J38" s="161">
        <f>2_Gencol1!O57</f>
        <v>0</v>
      </c>
      <c r="K38" s="155">
        <f>J38-I38</f>
        <v>0</v>
      </c>
      <c r="L38" s="156" t="e">
        <f>K38/I38</f>
        <v>#DIV/0!</v>
      </c>
    </row>
    <row r="39" spans="1:12" ht="12.75">
      <c r="A39" s="32">
        <v>32</v>
      </c>
      <c r="B39" s="145">
        <v>35</v>
      </c>
      <c r="C39" s="158"/>
      <c r="D39" s="158"/>
      <c r="E39" s="158" t="s">
        <v>151</v>
      </c>
      <c r="F39" s="163"/>
      <c r="G39" s="158"/>
      <c r="H39" s="54"/>
      <c r="I39" s="161">
        <f>2_Gencol1!P10</f>
        <v>17150000</v>
      </c>
      <c r="J39" s="161">
        <f>2_Gencol1!P57</f>
        <v>15121922.9</v>
      </c>
      <c r="K39" s="155">
        <f>J39-I39</f>
        <v>-2028077.0999999996</v>
      </c>
      <c r="L39" s="156">
        <f>K39/I39</f>
        <v>-0.11825522448979589</v>
      </c>
    </row>
    <row r="40" spans="1:12" ht="12.75">
      <c r="A40" s="32">
        <v>33</v>
      </c>
      <c r="B40" s="145">
        <v>36</v>
      </c>
      <c r="C40" s="158"/>
      <c r="D40" s="158"/>
      <c r="E40" s="158" t="s">
        <v>152</v>
      </c>
      <c r="F40" s="163"/>
      <c r="G40" s="158"/>
      <c r="H40" s="54"/>
      <c r="I40" s="161">
        <f>2_Gencol1!Q10</f>
        <v>650000</v>
      </c>
      <c r="J40" s="161">
        <f>2_Gencol1!Q57</f>
        <v>592730</v>
      </c>
      <c r="K40" s="155">
        <f>J40-I40</f>
        <v>-57270</v>
      </c>
      <c r="L40" s="156">
        <f>K40/I40</f>
        <v>-0.0881076923076923</v>
      </c>
    </row>
    <row r="41" spans="1:12" ht="12.75">
      <c r="A41" s="32">
        <v>34</v>
      </c>
      <c r="B41" s="145">
        <v>37</v>
      </c>
      <c r="C41" s="158"/>
      <c r="D41" s="158"/>
      <c r="E41" s="158" t="s">
        <v>153</v>
      </c>
      <c r="F41" s="163"/>
      <c r="G41" s="158"/>
      <c r="H41" s="54"/>
      <c r="I41" s="161">
        <f>2_Gencol1!R10</f>
        <v>4250000</v>
      </c>
      <c r="J41" s="161">
        <f>2_Gencol1!R57</f>
        <v>1889371.9700000002</v>
      </c>
      <c r="K41" s="155">
        <f>J41-I41</f>
        <v>-2360628.03</v>
      </c>
      <c r="L41" s="156">
        <f>K41/I41</f>
        <v>-0.5554418894117646</v>
      </c>
    </row>
    <row r="42" spans="1:12" ht="12.75">
      <c r="A42" s="32">
        <v>35</v>
      </c>
      <c r="B42" s="145">
        <v>38</v>
      </c>
      <c r="C42" s="158"/>
      <c r="D42" s="158"/>
      <c r="E42" s="158" t="s">
        <v>154</v>
      </c>
      <c r="G42" s="158"/>
      <c r="H42" s="54"/>
      <c r="I42" s="161">
        <f>2_Gencol1!T10</f>
        <v>0</v>
      </c>
      <c r="J42" s="161">
        <f>2_Gencol1!T57</f>
        <v>0</v>
      </c>
      <c r="K42" s="155">
        <f>J42-I42</f>
        <v>0</v>
      </c>
      <c r="L42" s="156" t="e">
        <f>K42/I42</f>
        <v>#DIV/0!</v>
      </c>
    </row>
    <row r="43" spans="1:13" ht="12.75">
      <c r="A43" s="32">
        <v>36</v>
      </c>
      <c r="B43" s="145">
        <v>39</v>
      </c>
      <c r="C43" s="35"/>
      <c r="D43" s="35" t="s">
        <v>155</v>
      </c>
      <c r="E43" s="35"/>
      <c r="F43" s="35"/>
      <c r="G43" s="35"/>
      <c r="H43" s="54"/>
      <c r="I43" s="157">
        <f>SUM(I44:I49)+M43</f>
        <v>8800000</v>
      </c>
      <c r="J43" s="157">
        <f>SUM(J44:J49)</f>
        <v>5957561.74</v>
      </c>
      <c r="K43" s="155">
        <f>J43-I43</f>
        <v>-2842438.26</v>
      </c>
      <c r="L43" s="156">
        <f>K43/I43</f>
        <v>-0.3230043477272727</v>
      </c>
      <c r="M43" s="78">
        <v>0</v>
      </c>
    </row>
    <row r="44" spans="1:12" ht="12.75">
      <c r="A44" s="32">
        <v>37</v>
      </c>
      <c r="B44" s="145">
        <v>40</v>
      </c>
      <c r="C44" s="35"/>
      <c r="D44" s="35"/>
      <c r="E44" s="158" t="s">
        <v>156</v>
      </c>
      <c r="F44" s="163"/>
      <c r="G44" s="35"/>
      <c r="H44" s="54"/>
      <c r="I44" s="161">
        <f>2_Gencol1!U10</f>
        <v>0</v>
      </c>
      <c r="J44" s="161">
        <f>2_Gencol1!U57</f>
        <v>0</v>
      </c>
      <c r="K44" s="155">
        <f>J44-I44</f>
        <v>0</v>
      </c>
      <c r="L44" s="156" t="e">
        <f>K44/I44</f>
        <v>#DIV/0!</v>
      </c>
    </row>
    <row r="45" spans="1:12" ht="12.75">
      <c r="A45" s="32">
        <v>38</v>
      </c>
      <c r="B45" s="145">
        <v>41</v>
      </c>
      <c r="C45" s="35"/>
      <c r="D45" s="35"/>
      <c r="E45" s="158" t="s">
        <v>157</v>
      </c>
      <c r="F45" s="163"/>
      <c r="G45" s="158"/>
      <c r="H45" s="159"/>
      <c r="I45" s="161">
        <f>2_Gencol1!V10</f>
        <v>0</v>
      </c>
      <c r="J45" s="161">
        <f>2_Gencol1!V57</f>
        <v>0</v>
      </c>
      <c r="K45" s="155">
        <f>J45-I45</f>
        <v>0</v>
      </c>
      <c r="L45" s="156" t="e">
        <f>K45/I45</f>
        <v>#DIV/0!</v>
      </c>
    </row>
    <row r="46" spans="1:12" ht="12.75">
      <c r="A46" s="32">
        <v>39</v>
      </c>
      <c r="B46" s="145">
        <v>42</v>
      </c>
      <c r="C46" s="158"/>
      <c r="D46" s="158"/>
      <c r="E46" s="158" t="s">
        <v>158</v>
      </c>
      <c r="F46" s="163"/>
      <c r="G46" s="158"/>
      <c r="H46" s="54"/>
      <c r="I46" s="161">
        <f>2_Gencol1!W10</f>
        <v>600000</v>
      </c>
      <c r="J46" s="161">
        <f>2_Gencol1!W57</f>
        <v>509317.76</v>
      </c>
      <c r="K46" s="155">
        <f>J46-I46</f>
        <v>-90682.23999999999</v>
      </c>
      <c r="L46" s="156">
        <f>K46/I46</f>
        <v>-0.15113706666666665</v>
      </c>
    </row>
    <row r="47" spans="1:12" ht="12.75">
      <c r="A47" s="32">
        <v>40</v>
      </c>
      <c r="B47" s="145">
        <v>43</v>
      </c>
      <c r="C47" s="158"/>
      <c r="D47" s="158"/>
      <c r="E47" s="158" t="s">
        <v>159</v>
      </c>
      <c r="F47" s="163"/>
      <c r="G47" s="158"/>
      <c r="H47" s="54"/>
      <c r="I47" s="161">
        <f>2_Gencol1!X10</f>
        <v>6700000</v>
      </c>
      <c r="J47" s="161">
        <f>2_Gencol1!X57</f>
        <v>4270754.88</v>
      </c>
      <c r="K47" s="155">
        <f>J47-I47</f>
        <v>-2429245.12</v>
      </c>
      <c r="L47" s="156">
        <f>K47/I47</f>
        <v>-0.3625738985074627</v>
      </c>
    </row>
    <row r="48" spans="1:12" ht="12.75">
      <c r="A48" s="32">
        <v>41</v>
      </c>
      <c r="B48" s="145">
        <v>44</v>
      </c>
      <c r="C48" s="158"/>
      <c r="D48" s="158"/>
      <c r="E48" s="158" t="s">
        <v>160</v>
      </c>
      <c r="F48" s="163"/>
      <c r="G48" s="158"/>
      <c r="H48" s="54"/>
      <c r="I48" s="161">
        <f>2_Gencol1!Y10</f>
        <v>0</v>
      </c>
      <c r="J48" s="161">
        <f>2_Gencol1!Y57</f>
        <v>0</v>
      </c>
      <c r="K48" s="155">
        <f>J48-I48</f>
        <v>0</v>
      </c>
      <c r="L48" s="156" t="e">
        <f>K48/I48</f>
        <v>#DIV/0!</v>
      </c>
    </row>
    <row r="49" spans="1:12" ht="12.75">
      <c r="A49" s="32">
        <v>42</v>
      </c>
      <c r="B49" s="145">
        <v>45</v>
      </c>
      <c r="C49" s="158"/>
      <c r="D49" s="158"/>
      <c r="E49" s="158" t="s">
        <v>161</v>
      </c>
      <c r="G49" s="158"/>
      <c r="H49" s="54"/>
      <c r="I49" s="161">
        <f>2_Gencol1!Z10</f>
        <v>1500000</v>
      </c>
      <c r="J49" s="161">
        <f>2_Gencol1!Z57</f>
        <v>1177489.1</v>
      </c>
      <c r="K49" s="155">
        <f>J49-I49</f>
        <v>-322510.8999999999</v>
      </c>
      <c r="L49" s="156">
        <f>K49/I49</f>
        <v>-0.2150072666666666</v>
      </c>
    </row>
    <row r="50" spans="1:12" ht="12.75">
      <c r="A50" s="32">
        <v>43</v>
      </c>
      <c r="B50" s="145">
        <v>46</v>
      </c>
      <c r="C50" s="35" t="s">
        <v>162</v>
      </c>
      <c r="D50" s="35"/>
      <c r="E50" s="35"/>
      <c r="F50" s="35"/>
      <c r="G50" s="35"/>
      <c r="H50" s="54"/>
      <c r="I50" s="157">
        <f>I51+I67+I85+I103</f>
        <v>150094255</v>
      </c>
      <c r="J50" s="157">
        <f>J51+J67+J85+J103</f>
        <v>61368399.55</v>
      </c>
      <c r="K50" s="155">
        <f>J50-I50</f>
        <v>-88725855.45</v>
      </c>
      <c r="L50" s="156">
        <f>K50/I50</f>
        <v>-0.5911342539392997</v>
      </c>
    </row>
    <row r="51" spans="1:13" ht="12.75">
      <c r="A51" s="32">
        <v>44</v>
      </c>
      <c r="B51" s="145">
        <v>47</v>
      </c>
      <c r="C51" s="35"/>
      <c r="D51" s="35" t="s">
        <v>163</v>
      </c>
      <c r="E51" s="35"/>
      <c r="F51" s="35"/>
      <c r="G51" s="35"/>
      <c r="H51" s="54"/>
      <c r="I51" s="157">
        <f>I52+I62+I65+I66+M51</f>
        <v>150000</v>
      </c>
      <c r="J51" s="157">
        <f>J52+J62+J65+J66</f>
        <v>152648.76</v>
      </c>
      <c r="K51" s="155">
        <f>J51-I51</f>
        <v>2648.7600000000093</v>
      </c>
      <c r="L51" s="156">
        <f>K51/I51</f>
        <v>0.017658400000000064</v>
      </c>
      <c r="M51" s="78">
        <v>0</v>
      </c>
    </row>
    <row r="52" spans="1:12" ht="12.75">
      <c r="A52" s="32">
        <v>45</v>
      </c>
      <c r="B52" s="145">
        <v>48</v>
      </c>
      <c r="C52" s="35"/>
      <c r="D52" s="35"/>
      <c r="E52" s="158" t="s">
        <v>164</v>
      </c>
      <c r="G52" s="35"/>
      <c r="H52" s="54"/>
      <c r="I52" s="157">
        <f>SUM(I53:I61)</f>
        <v>150000</v>
      </c>
      <c r="J52" s="157">
        <f>SUM(J53:J61)</f>
        <v>152648.76</v>
      </c>
      <c r="K52" s="166">
        <f>J52-I52</f>
        <v>2648.7600000000093</v>
      </c>
      <c r="L52" s="156">
        <f>K52/I52</f>
        <v>0.017658400000000064</v>
      </c>
    </row>
    <row r="53" spans="1:12" ht="12.75">
      <c r="A53" s="32">
        <v>46</v>
      </c>
      <c r="B53" s="145">
        <v>49</v>
      </c>
      <c r="C53" s="35"/>
      <c r="D53" s="35"/>
      <c r="E53" s="35"/>
      <c r="F53" s="158" t="s">
        <v>165</v>
      </c>
      <c r="G53" s="163"/>
      <c r="H53" s="159"/>
      <c r="I53" s="161">
        <f>3_GenCol2!D11</f>
        <v>0</v>
      </c>
      <c r="J53" s="161">
        <f>3_GenCol2!D73</f>
        <v>0</v>
      </c>
      <c r="K53" s="155">
        <f>J53-I53</f>
        <v>0</v>
      </c>
      <c r="L53" s="156" t="e">
        <f>K53/I53</f>
        <v>#DIV/0!</v>
      </c>
    </row>
    <row r="54" spans="1:12" ht="12.75">
      <c r="A54" s="32">
        <v>47</v>
      </c>
      <c r="B54" s="145">
        <v>50</v>
      </c>
      <c r="C54" s="35"/>
      <c r="D54" s="35"/>
      <c r="E54" s="35"/>
      <c r="F54" s="158" t="s">
        <v>166</v>
      </c>
      <c r="G54" s="163"/>
      <c r="H54" s="159"/>
      <c r="I54" s="161">
        <f>3_GenCol2!E11</f>
        <v>0</v>
      </c>
      <c r="J54" s="161">
        <f>3_GenCol2!E73</f>
        <v>0</v>
      </c>
      <c r="K54" s="155">
        <f>J54-I54</f>
        <v>0</v>
      </c>
      <c r="L54" s="156" t="e">
        <f>K54/I54</f>
        <v>#DIV/0!</v>
      </c>
    </row>
    <row r="55" spans="1:12" ht="12.75">
      <c r="A55" s="32">
        <v>48</v>
      </c>
      <c r="B55" s="145">
        <v>51</v>
      </c>
      <c r="C55" s="35"/>
      <c r="D55" s="35"/>
      <c r="E55" s="35"/>
      <c r="F55" s="158" t="s">
        <v>167</v>
      </c>
      <c r="G55" s="163"/>
      <c r="H55" s="159"/>
      <c r="I55" s="161">
        <f>3_GenCol2!F11</f>
        <v>0</v>
      </c>
      <c r="J55" s="161">
        <f>3_GenCol2!F73</f>
        <v>0</v>
      </c>
      <c r="K55" s="155">
        <f>J55-I55</f>
        <v>0</v>
      </c>
      <c r="L55" s="156" t="e">
        <f>K55/I55</f>
        <v>#DIV/0!</v>
      </c>
    </row>
    <row r="56" spans="1:12" ht="12.75">
      <c r="A56" s="32">
        <v>49</v>
      </c>
      <c r="B56" s="145">
        <v>52</v>
      </c>
      <c r="C56" s="158"/>
      <c r="D56" s="158"/>
      <c r="E56" s="158"/>
      <c r="F56" s="59" t="s">
        <v>168</v>
      </c>
      <c r="G56" s="163"/>
      <c r="H56" s="159"/>
      <c r="I56" s="161">
        <f>3_GenCol2!G11</f>
        <v>0</v>
      </c>
      <c r="J56" s="161">
        <f>3_GenCol2!G73</f>
        <v>0</v>
      </c>
      <c r="K56" s="155">
        <f>J56-I56</f>
        <v>0</v>
      </c>
      <c r="L56" s="156" t="e">
        <f>K56/I56</f>
        <v>#DIV/0!</v>
      </c>
    </row>
    <row r="57" spans="1:12" ht="12.75">
      <c r="A57" s="32">
        <v>50</v>
      </c>
      <c r="B57" s="145">
        <v>53</v>
      </c>
      <c r="C57" s="158"/>
      <c r="D57" s="158"/>
      <c r="E57" s="158"/>
      <c r="F57" s="59" t="s">
        <v>169</v>
      </c>
      <c r="G57" s="163"/>
      <c r="H57" s="159"/>
      <c r="I57" s="161">
        <f>3_GenCol2!H11</f>
        <v>0</v>
      </c>
      <c r="J57" s="161">
        <f>3_GenCol2!H73</f>
        <v>0</v>
      </c>
      <c r="K57" s="155">
        <f>J57-I57</f>
        <v>0</v>
      </c>
      <c r="L57" s="156" t="e">
        <f>K57/I57</f>
        <v>#DIV/0!</v>
      </c>
    </row>
    <row r="58" spans="1:12" ht="12.75">
      <c r="A58" s="32">
        <v>51</v>
      </c>
      <c r="B58" s="145">
        <v>54</v>
      </c>
      <c r="C58" s="158"/>
      <c r="D58" s="158"/>
      <c r="E58" s="158"/>
      <c r="F58" s="59" t="s">
        <v>170</v>
      </c>
      <c r="G58" s="163"/>
      <c r="H58" s="159"/>
      <c r="I58" s="161">
        <f>3_GenCol2!I11</f>
        <v>0</v>
      </c>
      <c r="J58" s="161">
        <f>3_GenCol2!I73</f>
        <v>0</v>
      </c>
      <c r="K58" s="155">
        <f>J58-I58</f>
        <v>0</v>
      </c>
      <c r="L58" s="156" t="e">
        <f>K58/I58</f>
        <v>#DIV/0!</v>
      </c>
    </row>
    <row r="59" spans="1:12" ht="12.75">
      <c r="A59" s="32">
        <v>52</v>
      </c>
      <c r="B59" s="145">
        <v>55</v>
      </c>
      <c r="C59" s="158"/>
      <c r="D59" s="158"/>
      <c r="E59" s="158"/>
      <c r="F59" s="59" t="s">
        <v>171</v>
      </c>
      <c r="G59" s="163"/>
      <c r="H59" s="159"/>
      <c r="I59" s="161">
        <f>3_GenCol2!J11</f>
        <v>0</v>
      </c>
      <c r="J59" s="161">
        <f>3_GenCol2!J73</f>
        <v>0</v>
      </c>
      <c r="K59" s="155">
        <f>J59-I59</f>
        <v>0</v>
      </c>
      <c r="L59" s="156" t="e">
        <f>K59/I59</f>
        <v>#DIV/0!</v>
      </c>
    </row>
    <row r="60" spans="1:12" ht="12.75">
      <c r="A60" s="32">
        <v>53</v>
      </c>
      <c r="B60" s="145">
        <v>56</v>
      </c>
      <c r="C60" s="158"/>
      <c r="D60" s="158"/>
      <c r="E60" s="158"/>
      <c r="F60" s="59" t="s">
        <v>172</v>
      </c>
      <c r="G60" s="163"/>
      <c r="H60" s="159"/>
      <c r="I60" s="161">
        <f>3_GenCol2!K11</f>
        <v>0</v>
      </c>
      <c r="J60" s="161">
        <f>3_GenCol2!K73</f>
        <v>0</v>
      </c>
      <c r="K60" s="155">
        <f>J60-I60</f>
        <v>0</v>
      </c>
      <c r="L60" s="156" t="e">
        <f>K60/I60</f>
        <v>#DIV/0!</v>
      </c>
    </row>
    <row r="61" spans="1:12" ht="12.75">
      <c r="A61" s="32">
        <v>54</v>
      </c>
      <c r="B61" s="145">
        <v>57</v>
      </c>
      <c r="C61" s="158"/>
      <c r="D61" s="158"/>
      <c r="E61" s="158"/>
      <c r="F61" s="158" t="s">
        <v>173</v>
      </c>
      <c r="G61" s="163"/>
      <c r="H61" s="159"/>
      <c r="I61" s="161">
        <f>3_GenCol2!L11</f>
        <v>150000</v>
      </c>
      <c r="J61" s="161">
        <f>3_GenCol2!L73</f>
        <v>152648.76</v>
      </c>
      <c r="K61" s="155">
        <f>J61-I61</f>
        <v>2648.7600000000093</v>
      </c>
      <c r="L61" s="156">
        <f>K61/I61</f>
        <v>0.017658400000000064</v>
      </c>
    </row>
    <row r="62" spans="1:12" ht="12.75">
      <c r="A62" s="32">
        <v>55</v>
      </c>
      <c r="B62" s="145">
        <v>58</v>
      </c>
      <c r="C62" s="35"/>
      <c r="D62" s="35"/>
      <c r="E62" s="59" t="s">
        <v>174</v>
      </c>
      <c r="G62" s="59"/>
      <c r="H62" s="54"/>
      <c r="I62" s="160">
        <f>I63+I64</f>
        <v>0</v>
      </c>
      <c r="J62" s="160">
        <f>J63+J64</f>
        <v>0</v>
      </c>
      <c r="K62" s="155">
        <f>J62-I62</f>
        <v>0</v>
      </c>
      <c r="L62" s="156" t="e">
        <f>K62/I62</f>
        <v>#DIV/0!</v>
      </c>
    </row>
    <row r="63" spans="1:12" ht="12.75">
      <c r="A63" s="32">
        <v>56</v>
      </c>
      <c r="B63" s="145">
        <v>59</v>
      </c>
      <c r="C63" s="35"/>
      <c r="D63" s="35"/>
      <c r="E63" s="35"/>
      <c r="F63" s="59" t="s">
        <v>175</v>
      </c>
      <c r="G63" s="163"/>
      <c r="H63" s="159"/>
      <c r="I63" s="161">
        <f>3_GenCol2!N11</f>
        <v>0</v>
      </c>
      <c r="J63" s="161">
        <f>3_GenCol2!N73</f>
        <v>0</v>
      </c>
      <c r="K63" s="155">
        <f>J63-I63</f>
        <v>0</v>
      </c>
      <c r="L63" s="156" t="e">
        <f>K63/I63</f>
        <v>#DIV/0!</v>
      </c>
    </row>
    <row r="64" spans="1:12" ht="12.75">
      <c r="A64" s="32">
        <v>57</v>
      </c>
      <c r="B64" s="145">
        <v>60</v>
      </c>
      <c r="C64" s="35"/>
      <c r="D64" s="35"/>
      <c r="E64" s="35"/>
      <c r="F64" s="59" t="s">
        <v>176</v>
      </c>
      <c r="H64" s="159"/>
      <c r="I64" s="161">
        <f>3_GenCol2!M11</f>
        <v>0</v>
      </c>
      <c r="J64" s="161">
        <f>3_GenCol2!M73</f>
        <v>0</v>
      </c>
      <c r="K64" s="155">
        <f>J64-I64</f>
        <v>0</v>
      </c>
      <c r="L64" s="156" t="e">
        <f>K64/I64</f>
        <v>#DIV/0!</v>
      </c>
    </row>
    <row r="65" spans="1:12" ht="12.75">
      <c r="A65" s="32">
        <v>58</v>
      </c>
      <c r="B65" s="145">
        <v>61</v>
      </c>
      <c r="C65" s="158"/>
      <c r="D65" s="158"/>
      <c r="E65" s="59" t="s">
        <v>177</v>
      </c>
      <c r="F65" s="163"/>
      <c r="G65" s="59"/>
      <c r="H65" s="54"/>
      <c r="I65" s="161">
        <f>3_GenCol2!O11</f>
        <v>0</v>
      </c>
      <c r="J65" s="161">
        <f>3_GenCol2!O73</f>
        <v>0</v>
      </c>
      <c r="K65" s="155">
        <f>J65-I65</f>
        <v>0</v>
      </c>
      <c r="L65" s="156" t="e">
        <f>K65/I65</f>
        <v>#DIV/0!</v>
      </c>
    </row>
    <row r="66" spans="1:12" ht="12.75">
      <c r="A66" s="32">
        <v>59</v>
      </c>
      <c r="B66" s="145">
        <v>62</v>
      </c>
      <c r="C66" s="158"/>
      <c r="D66" s="158"/>
      <c r="E66" s="158" t="s">
        <v>178</v>
      </c>
      <c r="G66" s="158"/>
      <c r="H66" s="54"/>
      <c r="I66" s="161">
        <f>3_GenCol2!P11</f>
        <v>0</v>
      </c>
      <c r="J66" s="161">
        <f>3_GenCol2!P73</f>
        <v>0</v>
      </c>
      <c r="K66" s="155">
        <f>J66-I66</f>
        <v>0</v>
      </c>
      <c r="L66" s="156" t="e">
        <f>K66/I66</f>
        <v>#DIV/0!</v>
      </c>
    </row>
    <row r="67" spans="1:13" ht="12.75">
      <c r="A67" s="32">
        <v>60</v>
      </c>
      <c r="B67" s="145">
        <v>63</v>
      </c>
      <c r="C67" s="35"/>
      <c r="D67" s="35" t="s">
        <v>179</v>
      </c>
      <c r="E67" s="35"/>
      <c r="F67" s="35"/>
      <c r="G67" s="35"/>
      <c r="H67" s="54"/>
      <c r="I67" s="157">
        <f>SUM(I78:I84)+I68+I73+M67</f>
        <v>150000</v>
      </c>
      <c r="J67" s="157">
        <f>SUM(J78:J84)+J68+J73</f>
        <v>135732.82</v>
      </c>
      <c r="K67" s="155">
        <f>J67-I67</f>
        <v>-14267.179999999993</v>
      </c>
      <c r="L67" s="156">
        <f>K67/I67</f>
        <v>-0.09511453333333329</v>
      </c>
      <c r="M67" s="78">
        <v>0</v>
      </c>
    </row>
    <row r="68" spans="1:12" ht="12.75">
      <c r="A68" s="32">
        <v>61</v>
      </c>
      <c r="B68" s="145">
        <v>64</v>
      </c>
      <c r="C68" s="35"/>
      <c r="D68" s="35"/>
      <c r="E68" s="158" t="s">
        <v>180</v>
      </c>
      <c r="G68" s="35"/>
      <c r="H68" s="54"/>
      <c r="I68" s="167">
        <f>SUM(I69:I72)</f>
        <v>150000</v>
      </c>
      <c r="J68" s="167">
        <f>SUM(J69:J72)</f>
        <v>135732.82</v>
      </c>
      <c r="K68" s="155">
        <f>J68-I68</f>
        <v>-14267.179999999993</v>
      </c>
      <c r="L68" s="156">
        <f>K68/I68</f>
        <v>-0.09511453333333329</v>
      </c>
    </row>
    <row r="69" spans="1:12" ht="12.75">
      <c r="A69" s="32">
        <v>62</v>
      </c>
      <c r="B69" s="145">
        <v>65</v>
      </c>
      <c r="C69" s="35"/>
      <c r="D69" s="35"/>
      <c r="E69" s="35"/>
      <c r="F69" s="158" t="s">
        <v>181</v>
      </c>
      <c r="G69" s="163"/>
      <c r="H69" s="159"/>
      <c r="I69" s="161">
        <f>3_GenCol2!Q11</f>
        <v>0</v>
      </c>
      <c r="J69" s="161">
        <f>3_GenCol2!Q73</f>
        <v>0</v>
      </c>
      <c r="K69" s="155">
        <f>J69-I69</f>
        <v>0</v>
      </c>
      <c r="L69" s="156" t="e">
        <f>K69/I69</f>
        <v>#DIV/0!</v>
      </c>
    </row>
    <row r="70" spans="1:12" ht="12.75">
      <c r="A70" s="32">
        <v>63</v>
      </c>
      <c r="B70" s="145">
        <v>66</v>
      </c>
      <c r="C70" s="35"/>
      <c r="D70" s="35"/>
      <c r="E70" s="35"/>
      <c r="F70" s="158" t="s">
        <v>182</v>
      </c>
      <c r="G70" s="163"/>
      <c r="H70" s="159"/>
      <c r="I70" s="161">
        <f>3_GenCol2!R11</f>
        <v>0</v>
      </c>
      <c r="J70" s="161">
        <f>3_GenCol2!R73</f>
        <v>0</v>
      </c>
      <c r="K70" s="155">
        <f>J70-I70</f>
        <v>0</v>
      </c>
      <c r="L70" s="156" t="e">
        <f>K70/I70</f>
        <v>#DIV/0!</v>
      </c>
    </row>
    <row r="71" spans="1:12" ht="12.75">
      <c r="A71" s="32">
        <v>64</v>
      </c>
      <c r="B71" s="145">
        <v>67</v>
      </c>
      <c r="C71" s="35"/>
      <c r="D71" s="35"/>
      <c r="E71" s="35"/>
      <c r="F71" s="158" t="s">
        <v>183</v>
      </c>
      <c r="G71" s="163"/>
      <c r="H71" s="159"/>
      <c r="I71" s="161">
        <f>3_GenCol2!S11</f>
        <v>0</v>
      </c>
      <c r="J71" s="161">
        <f>3_GenCol2!S73</f>
        <v>0</v>
      </c>
      <c r="K71" s="155">
        <f>J71-I71</f>
        <v>0</v>
      </c>
      <c r="L71" s="156" t="e">
        <f>K71/I71</f>
        <v>#DIV/0!</v>
      </c>
    </row>
    <row r="72" spans="1:12" ht="12.75">
      <c r="A72" s="32">
        <v>65</v>
      </c>
      <c r="B72" s="145">
        <v>68</v>
      </c>
      <c r="C72" s="35"/>
      <c r="D72" s="35"/>
      <c r="E72" s="35"/>
      <c r="F72" s="158" t="s">
        <v>184</v>
      </c>
      <c r="G72" s="163"/>
      <c r="H72" s="159"/>
      <c r="I72" s="161">
        <f>3_GenCol2!T11</f>
        <v>150000</v>
      </c>
      <c r="J72" s="161">
        <f>3_GenCol2!T73</f>
        <v>135732.82</v>
      </c>
      <c r="K72" s="155">
        <f>J72-I72</f>
        <v>-14267.179999999993</v>
      </c>
      <c r="L72" s="156">
        <f>K72/I72</f>
        <v>-0.09511453333333329</v>
      </c>
    </row>
    <row r="73" spans="1:12" ht="12.75">
      <c r="A73" s="32">
        <v>66</v>
      </c>
      <c r="B73" s="145">
        <v>69</v>
      </c>
      <c r="C73" s="35"/>
      <c r="D73" s="35"/>
      <c r="E73" s="59" t="s">
        <v>185</v>
      </c>
      <c r="G73" s="158"/>
      <c r="H73" s="54"/>
      <c r="I73" s="161">
        <f>SUM(I74:I77)</f>
        <v>0</v>
      </c>
      <c r="J73" s="161">
        <f>SUM(J74:J77)</f>
        <v>0</v>
      </c>
      <c r="K73" s="155">
        <f>J73-I73</f>
        <v>0</v>
      </c>
      <c r="L73" s="156" t="e">
        <f>K73/I73</f>
        <v>#DIV/0!</v>
      </c>
    </row>
    <row r="74" spans="1:12" ht="12.75">
      <c r="A74" s="32">
        <v>67</v>
      </c>
      <c r="B74" s="145">
        <v>70</v>
      </c>
      <c r="C74" s="158"/>
      <c r="D74" s="158"/>
      <c r="E74" s="158"/>
      <c r="F74" s="158" t="s">
        <v>186</v>
      </c>
      <c r="G74" s="163"/>
      <c r="H74" s="159"/>
      <c r="I74" s="161">
        <f>3_GenCol2!U11</f>
        <v>0</v>
      </c>
      <c r="J74" s="161">
        <f>3_GenCol2!U73</f>
        <v>0</v>
      </c>
      <c r="K74" s="155">
        <f>J74-I74</f>
        <v>0</v>
      </c>
      <c r="L74" s="156" t="e">
        <f>K74/I74</f>
        <v>#DIV/0!</v>
      </c>
    </row>
    <row r="75" spans="1:12" ht="12.75">
      <c r="A75" s="32">
        <v>68</v>
      </c>
      <c r="B75" s="145">
        <v>71</v>
      </c>
      <c r="C75" s="158"/>
      <c r="D75" s="158"/>
      <c r="E75" s="158"/>
      <c r="F75" s="158" t="s">
        <v>187</v>
      </c>
      <c r="G75" s="163"/>
      <c r="H75" s="159"/>
      <c r="I75" s="161">
        <f>3_GenCol2!V11</f>
        <v>0</v>
      </c>
      <c r="J75" s="161">
        <f>3_GenCol2!V73</f>
        <v>0</v>
      </c>
      <c r="K75" s="155">
        <f>J75-I75</f>
        <v>0</v>
      </c>
      <c r="L75" s="156" t="e">
        <f>K75/I75</f>
        <v>#DIV/0!</v>
      </c>
    </row>
    <row r="76" spans="1:12" ht="12.75">
      <c r="A76" s="32">
        <v>69</v>
      </c>
      <c r="B76" s="145">
        <v>72</v>
      </c>
      <c r="C76" s="158"/>
      <c r="D76" s="158"/>
      <c r="E76" s="158"/>
      <c r="F76" s="158" t="s">
        <v>188</v>
      </c>
      <c r="G76" s="163"/>
      <c r="H76" s="159"/>
      <c r="I76" s="161">
        <f>3_GenCol2!W11</f>
        <v>0</v>
      </c>
      <c r="J76" s="161">
        <f>3_GenCol2!W73</f>
        <v>0</v>
      </c>
      <c r="K76" s="155">
        <f>J76-I76</f>
        <v>0</v>
      </c>
      <c r="L76" s="156" t="e">
        <f>K76/I76</f>
        <v>#DIV/0!</v>
      </c>
    </row>
    <row r="77" spans="1:12" ht="12.75">
      <c r="A77" s="32">
        <v>70</v>
      </c>
      <c r="B77" s="145">
        <v>73</v>
      </c>
      <c r="C77" s="158"/>
      <c r="D77" s="158"/>
      <c r="E77" s="158"/>
      <c r="F77" s="59" t="s">
        <v>189</v>
      </c>
      <c r="G77" s="163"/>
      <c r="H77" s="159"/>
      <c r="I77" s="161">
        <f>3_GenCol2!X11</f>
        <v>0</v>
      </c>
      <c r="J77" s="161">
        <f>3_GenCol2!X73</f>
        <v>0</v>
      </c>
      <c r="K77" s="155">
        <f>J77-I77</f>
        <v>0</v>
      </c>
      <c r="L77" s="156" t="e">
        <f>K77/I77</f>
        <v>#DIV/0!</v>
      </c>
    </row>
    <row r="78" spans="1:12" ht="12.75">
      <c r="A78" s="32">
        <v>71</v>
      </c>
      <c r="B78" s="145">
        <v>74</v>
      </c>
      <c r="C78" s="158"/>
      <c r="D78" s="158"/>
      <c r="E78" s="158" t="s">
        <v>190</v>
      </c>
      <c r="F78" s="163"/>
      <c r="G78" s="158"/>
      <c r="H78" s="54"/>
      <c r="I78" s="161">
        <f>3_GenCol2!AE11</f>
        <v>0</v>
      </c>
      <c r="J78" s="161">
        <f>3_GenCol2!AE73</f>
        <v>0</v>
      </c>
      <c r="K78" s="155">
        <f>J78-I78</f>
        <v>0</v>
      </c>
      <c r="L78" s="156" t="e">
        <f>K78/I78</f>
        <v>#DIV/0!</v>
      </c>
    </row>
    <row r="79" spans="1:12" ht="12.75">
      <c r="A79" s="32">
        <v>72</v>
      </c>
      <c r="B79" s="145">
        <v>75</v>
      </c>
      <c r="C79" s="158"/>
      <c r="D79" s="158"/>
      <c r="E79" s="158" t="s">
        <v>191</v>
      </c>
      <c r="F79" s="163"/>
      <c r="G79" s="158"/>
      <c r="H79" s="54"/>
      <c r="I79" s="161">
        <f>3_GenCol2!Y11</f>
        <v>0</v>
      </c>
      <c r="J79" s="161">
        <f>3_GenCol2!Y73</f>
        <v>0</v>
      </c>
      <c r="K79" s="155">
        <f>J79-I79</f>
        <v>0</v>
      </c>
      <c r="L79" s="156" t="e">
        <f>K79/I79</f>
        <v>#DIV/0!</v>
      </c>
    </row>
    <row r="80" spans="1:12" ht="12.75">
      <c r="A80" s="32">
        <v>73</v>
      </c>
      <c r="B80" s="145">
        <v>76</v>
      </c>
      <c r="C80" s="158"/>
      <c r="D80" s="158"/>
      <c r="E80" s="158" t="s">
        <v>192</v>
      </c>
      <c r="F80" s="163"/>
      <c r="G80" s="158"/>
      <c r="H80" s="54"/>
      <c r="I80" s="161">
        <f>3_GenCol2!Z11</f>
        <v>0</v>
      </c>
      <c r="J80" s="161">
        <f>3_GenCol2!Z73</f>
        <v>0</v>
      </c>
      <c r="K80" s="155">
        <f>J80-I80</f>
        <v>0</v>
      </c>
      <c r="L80" s="156" t="e">
        <f>K80/I80</f>
        <v>#DIV/0!</v>
      </c>
    </row>
    <row r="81" spans="1:12" ht="12.75">
      <c r="A81" s="32">
        <v>74</v>
      </c>
      <c r="B81" s="145">
        <v>77</v>
      </c>
      <c r="C81" s="158"/>
      <c r="D81" s="158"/>
      <c r="E81" s="158" t="s">
        <v>193</v>
      </c>
      <c r="F81" s="163"/>
      <c r="G81" s="158"/>
      <c r="H81" s="54"/>
      <c r="I81" s="161">
        <f>3_GenCol2!AA11</f>
        <v>0</v>
      </c>
      <c r="J81" s="161">
        <f>3_GenCol2!AA73</f>
        <v>0</v>
      </c>
      <c r="K81" s="155">
        <f>J81-I81</f>
        <v>0</v>
      </c>
      <c r="L81" s="156" t="e">
        <f>K81/I81</f>
        <v>#DIV/0!</v>
      </c>
    </row>
    <row r="82" spans="1:12" ht="12.75">
      <c r="A82" s="32">
        <v>75</v>
      </c>
      <c r="B82" s="145">
        <v>78</v>
      </c>
      <c r="C82" s="158"/>
      <c r="D82" s="158"/>
      <c r="E82" s="158" t="s">
        <v>194</v>
      </c>
      <c r="F82" s="163"/>
      <c r="G82" s="158"/>
      <c r="H82" s="54"/>
      <c r="I82" s="161">
        <f>3_GenCol2!AB11</f>
        <v>0</v>
      </c>
      <c r="J82" s="161">
        <f>3_GenCol2!AB73</f>
        <v>0</v>
      </c>
      <c r="K82" s="155">
        <f>J82-I82</f>
        <v>0</v>
      </c>
      <c r="L82" s="156" t="e">
        <f>K82/I82</f>
        <v>#DIV/0!</v>
      </c>
    </row>
    <row r="83" spans="1:12" ht="12.75">
      <c r="A83" s="32">
        <v>76</v>
      </c>
      <c r="B83" s="145">
        <v>79</v>
      </c>
      <c r="C83" s="158"/>
      <c r="D83" s="158"/>
      <c r="E83" s="59" t="s">
        <v>195</v>
      </c>
      <c r="F83" s="141"/>
      <c r="G83" s="59"/>
      <c r="H83" s="54"/>
      <c r="I83" s="161">
        <f>3_GenCol2!AC11</f>
        <v>0</v>
      </c>
      <c r="J83" s="161">
        <f>3_GenCol2!AC73</f>
        <v>0</v>
      </c>
      <c r="K83" s="155">
        <f>J83-I83</f>
        <v>0</v>
      </c>
      <c r="L83" s="156" t="e">
        <f>K83/I83</f>
        <v>#DIV/0!</v>
      </c>
    </row>
    <row r="84" spans="1:12" ht="12.75">
      <c r="A84" s="32">
        <v>77</v>
      </c>
      <c r="B84" s="145">
        <v>80</v>
      </c>
      <c r="C84" s="158"/>
      <c r="D84" s="158"/>
      <c r="E84" s="158" t="s">
        <v>196</v>
      </c>
      <c r="G84" s="158"/>
      <c r="H84" s="54"/>
      <c r="I84" s="161">
        <f>3_GenCol2!AD11</f>
        <v>0</v>
      </c>
      <c r="J84" s="161">
        <f>3_GenCol2!AD73</f>
        <v>0</v>
      </c>
      <c r="K84" s="155">
        <f>J84-I84</f>
        <v>0</v>
      </c>
      <c r="L84" s="156" t="e">
        <f>K84/I84</f>
        <v>#DIV/0!</v>
      </c>
    </row>
    <row r="85" spans="1:12" ht="12.75">
      <c r="A85" s="32">
        <v>78</v>
      </c>
      <c r="B85" s="145">
        <v>81</v>
      </c>
      <c r="C85" s="35"/>
      <c r="D85" s="35" t="s">
        <v>197</v>
      </c>
      <c r="E85" s="35"/>
      <c r="F85" s="35"/>
      <c r="G85" s="35"/>
      <c r="H85" s="54"/>
      <c r="I85" s="157">
        <f>I86</f>
        <v>129000000</v>
      </c>
      <c r="J85" s="157">
        <f>J86</f>
        <v>53174381.9</v>
      </c>
      <c r="K85" s="155">
        <f>J85-I85</f>
        <v>-75825618.1</v>
      </c>
      <c r="L85" s="156">
        <f>K85/I85</f>
        <v>-0.5877954891472867</v>
      </c>
    </row>
    <row r="86" spans="1:13" ht="12.75">
      <c r="A86" s="32">
        <v>79</v>
      </c>
      <c r="B86" s="145">
        <v>82</v>
      </c>
      <c r="C86" s="35"/>
      <c r="D86" s="35"/>
      <c r="E86" s="158" t="s">
        <v>198</v>
      </c>
      <c r="G86" s="158"/>
      <c r="H86" s="54"/>
      <c r="I86" s="160">
        <f>SUM(I87:I102)+M86</f>
        <v>129000000</v>
      </c>
      <c r="J86" s="160">
        <f>SUM(J87:J102)</f>
        <v>53174381.9</v>
      </c>
      <c r="K86" s="155">
        <f>J86-I86</f>
        <v>-75825618.1</v>
      </c>
      <c r="L86" s="156">
        <f>K86/I86</f>
        <v>-0.5877954891472867</v>
      </c>
      <c r="M86" s="78">
        <v>0</v>
      </c>
    </row>
    <row r="87" spans="1:12" ht="12.75">
      <c r="A87" s="32">
        <v>80</v>
      </c>
      <c r="B87" s="145">
        <v>83</v>
      </c>
      <c r="C87" s="35"/>
      <c r="D87" s="35"/>
      <c r="E87" s="35"/>
      <c r="F87" s="158" t="s">
        <v>199</v>
      </c>
      <c r="G87" s="6"/>
      <c r="H87" s="159"/>
      <c r="I87" s="161">
        <f>3_GenCol2!AF11</f>
        <v>0</v>
      </c>
      <c r="J87" s="161">
        <f>3_GenCol2!AF73</f>
        <v>0</v>
      </c>
      <c r="K87" s="155">
        <f>J87-I87</f>
        <v>0</v>
      </c>
      <c r="L87" s="156" t="e">
        <f>K87/I87</f>
        <v>#DIV/0!</v>
      </c>
    </row>
    <row r="88" spans="1:12" ht="12.75">
      <c r="A88" s="32">
        <v>81</v>
      </c>
      <c r="B88" s="145">
        <v>84</v>
      </c>
      <c r="C88" s="35"/>
      <c r="D88" s="35"/>
      <c r="E88" s="35"/>
      <c r="F88" s="59" t="s">
        <v>200</v>
      </c>
      <c r="G88" s="6"/>
      <c r="H88" s="159"/>
      <c r="I88" s="161">
        <f>3_GenCol2!AG11</f>
        <v>0</v>
      </c>
      <c r="J88" s="161">
        <f>3_GenCol2!AG73</f>
        <v>0</v>
      </c>
      <c r="K88" s="155">
        <f>J88-I88</f>
        <v>0</v>
      </c>
      <c r="L88" s="156" t="e">
        <f>K88/I88</f>
        <v>#DIV/0!</v>
      </c>
    </row>
    <row r="89" spans="1:12" ht="12.75">
      <c r="A89" s="32">
        <v>82</v>
      </c>
      <c r="B89" s="145">
        <v>85</v>
      </c>
      <c r="C89" s="158"/>
      <c r="D89" s="158"/>
      <c r="E89" s="158"/>
      <c r="F89" s="158" t="s">
        <v>201</v>
      </c>
      <c r="G89" s="6"/>
      <c r="H89" s="159"/>
      <c r="I89" s="161">
        <f>3_GenCol2!AH11</f>
        <v>119500000</v>
      </c>
      <c r="J89" s="161">
        <f>3_GenCol2!AH73</f>
        <v>52885076.70999999</v>
      </c>
      <c r="K89" s="155">
        <f>J89-I89</f>
        <v>-66614923.29000001</v>
      </c>
      <c r="L89" s="156">
        <f>K89/I89</f>
        <v>-0.5574470568200838</v>
      </c>
    </row>
    <row r="90" spans="1:12" ht="12.75">
      <c r="A90" s="32">
        <v>83</v>
      </c>
      <c r="B90" s="145">
        <v>86</v>
      </c>
      <c r="C90" s="158"/>
      <c r="D90" s="158"/>
      <c r="E90" s="158"/>
      <c r="F90" s="158" t="s">
        <v>202</v>
      </c>
      <c r="G90" s="6"/>
      <c r="H90" s="159"/>
      <c r="I90" s="161">
        <f>3_GenCol2!AI11</f>
        <v>0</v>
      </c>
      <c r="J90" s="161">
        <f>3_GenCol2!AI73</f>
        <v>0</v>
      </c>
      <c r="K90" s="155">
        <f>J90-I90</f>
        <v>0</v>
      </c>
      <c r="L90" s="156" t="e">
        <f>K90/I90</f>
        <v>#DIV/0!</v>
      </c>
    </row>
    <row r="91" spans="1:12" ht="12.75">
      <c r="A91" s="32">
        <v>84</v>
      </c>
      <c r="B91" s="145">
        <v>87</v>
      </c>
      <c r="C91" s="158"/>
      <c r="D91" s="158"/>
      <c r="E91" s="158"/>
      <c r="F91" s="158" t="s">
        <v>203</v>
      </c>
      <c r="G91" s="6"/>
      <c r="H91" s="159"/>
      <c r="I91" s="161">
        <f>3_GenCol2!AJ11</f>
        <v>0</v>
      </c>
      <c r="J91" s="161">
        <f>3_GenCol2!AJ73</f>
        <v>0</v>
      </c>
      <c r="K91" s="155">
        <f>J91-I91</f>
        <v>0</v>
      </c>
      <c r="L91" s="156" t="e">
        <f>K91/I91</f>
        <v>#DIV/0!</v>
      </c>
    </row>
    <row r="92" spans="1:12" ht="12.75">
      <c r="A92" s="32">
        <v>85</v>
      </c>
      <c r="B92" s="145">
        <v>88</v>
      </c>
      <c r="C92" s="158"/>
      <c r="D92" s="158"/>
      <c r="E92" s="158"/>
      <c r="F92" s="158" t="s">
        <v>204</v>
      </c>
      <c r="G92" s="6"/>
      <c r="H92" s="159"/>
      <c r="I92" s="161">
        <f>3_GenCol2!AK11</f>
        <v>0</v>
      </c>
      <c r="J92" s="161">
        <f>3_GenCol2!AK73</f>
        <v>0</v>
      </c>
      <c r="K92" s="155">
        <f>J92-I92</f>
        <v>0</v>
      </c>
      <c r="L92" s="156" t="e">
        <f>K92/I92</f>
        <v>#DIV/0!</v>
      </c>
    </row>
    <row r="93" spans="1:12" ht="12.75">
      <c r="A93" s="32">
        <v>86</v>
      </c>
      <c r="B93" s="145">
        <v>89</v>
      </c>
      <c r="C93" s="158"/>
      <c r="D93" s="158"/>
      <c r="E93" s="158"/>
      <c r="F93" s="158" t="s">
        <v>205</v>
      </c>
      <c r="G93" s="6"/>
      <c r="H93" s="159"/>
      <c r="I93" s="161">
        <f>3_GenCol2!AL11</f>
        <v>0</v>
      </c>
      <c r="J93" s="161">
        <f>3_GenCol2!AL73</f>
        <v>0</v>
      </c>
      <c r="K93" s="155">
        <f>J93-I93</f>
        <v>0</v>
      </c>
      <c r="L93" s="156" t="e">
        <f>K93/I93</f>
        <v>#DIV/0!</v>
      </c>
    </row>
    <row r="94" spans="1:12" ht="12.75">
      <c r="A94" s="32">
        <v>87</v>
      </c>
      <c r="B94" s="145">
        <v>90</v>
      </c>
      <c r="C94" s="158"/>
      <c r="D94" s="158"/>
      <c r="E94" s="158"/>
      <c r="F94" s="158" t="s">
        <v>206</v>
      </c>
      <c r="G94" s="6"/>
      <c r="H94" s="159"/>
      <c r="I94" s="161">
        <f>3_GenCol2!AM11</f>
        <v>0</v>
      </c>
      <c r="J94" s="161">
        <f>3_GenCol2!AM73</f>
        <v>0</v>
      </c>
      <c r="K94" s="155">
        <f>J94-I94</f>
        <v>0</v>
      </c>
      <c r="L94" s="156" t="e">
        <f>K94/I94</f>
        <v>#DIV/0!</v>
      </c>
    </row>
    <row r="95" spans="1:12" ht="12.75">
      <c r="A95" s="32">
        <v>88</v>
      </c>
      <c r="B95" s="145">
        <v>91</v>
      </c>
      <c r="C95" s="158"/>
      <c r="D95" s="158"/>
      <c r="E95" s="158"/>
      <c r="F95" s="158" t="s">
        <v>207</v>
      </c>
      <c r="G95" s="6"/>
      <c r="H95" s="159"/>
      <c r="I95" s="161">
        <f>3_GenCol2!AN11</f>
        <v>0</v>
      </c>
      <c r="J95" s="161">
        <f>3_GenCol2!AN73</f>
        <v>0</v>
      </c>
      <c r="K95" s="155">
        <f>J95-I95</f>
        <v>0</v>
      </c>
      <c r="L95" s="156" t="e">
        <f>K95/I95</f>
        <v>#DIV/0!</v>
      </c>
    </row>
    <row r="96" spans="1:12" ht="12.75">
      <c r="A96" s="32">
        <v>89</v>
      </c>
      <c r="B96" s="145">
        <v>92</v>
      </c>
      <c r="C96" s="158"/>
      <c r="D96" s="158"/>
      <c r="E96" s="158"/>
      <c r="F96" s="158" t="s">
        <v>208</v>
      </c>
      <c r="G96" s="6"/>
      <c r="H96" s="159"/>
      <c r="I96" s="161">
        <f>3_GenCol2!AO11</f>
        <v>0</v>
      </c>
      <c r="J96" s="161">
        <f>3_GenCol2!AO73</f>
        <v>0</v>
      </c>
      <c r="K96" s="155">
        <f>J96-I96</f>
        <v>0</v>
      </c>
      <c r="L96" s="156" t="e">
        <f>K96/I96</f>
        <v>#DIV/0!</v>
      </c>
    </row>
    <row r="97" spans="1:12" ht="12.75">
      <c r="A97" s="32">
        <v>90</v>
      </c>
      <c r="B97" s="145">
        <v>93</v>
      </c>
      <c r="C97" s="158"/>
      <c r="D97" s="158"/>
      <c r="E97" s="158"/>
      <c r="F97" s="158" t="s">
        <v>209</v>
      </c>
      <c r="G97" s="6"/>
      <c r="H97" s="159"/>
      <c r="I97" s="161">
        <f>3_GenCol2!AP11</f>
        <v>0</v>
      </c>
      <c r="J97" s="161">
        <f>3_GenCol2!AP73</f>
        <v>8237.2</v>
      </c>
      <c r="K97" s="155">
        <f>J97-I97</f>
        <v>8237.2</v>
      </c>
      <c r="L97" s="156" t="e">
        <f>K97/I97</f>
        <v>#DIV/0!</v>
      </c>
    </row>
    <row r="98" spans="1:12" ht="12.75">
      <c r="A98" s="32">
        <v>91</v>
      </c>
      <c r="B98" s="145">
        <v>94</v>
      </c>
      <c r="C98" s="158"/>
      <c r="D98" s="158"/>
      <c r="E98" s="158"/>
      <c r="F98" s="158" t="s">
        <v>210</v>
      </c>
      <c r="G98" s="6"/>
      <c r="H98" s="159"/>
      <c r="I98" s="161">
        <f>3_GenCol2!AQ11</f>
        <v>0</v>
      </c>
      <c r="J98" s="161">
        <f>3_GenCol2!AQ73</f>
        <v>0</v>
      </c>
      <c r="K98" s="155">
        <f>J98-I98</f>
        <v>0</v>
      </c>
      <c r="L98" s="156" t="e">
        <f>K98/I98</f>
        <v>#DIV/0!</v>
      </c>
    </row>
    <row r="99" spans="1:12" ht="12.75">
      <c r="A99" s="32">
        <v>92</v>
      </c>
      <c r="B99" s="145">
        <v>95</v>
      </c>
      <c r="C99" s="158"/>
      <c r="D99" s="158"/>
      <c r="E99" s="158"/>
      <c r="F99" s="158" t="s">
        <v>211</v>
      </c>
      <c r="G99" s="6"/>
      <c r="H99" s="159"/>
      <c r="I99" s="161">
        <f>3_GenCol2!AR11</f>
        <v>9500000</v>
      </c>
      <c r="J99" s="161">
        <f>3_GenCol2!AR73</f>
        <v>281067.99</v>
      </c>
      <c r="K99" s="155">
        <f>J99-I99</f>
        <v>-9218932.01</v>
      </c>
      <c r="L99" s="156">
        <f>K99/I99</f>
        <v>-0.9704138957894737</v>
      </c>
    </row>
    <row r="100" spans="1:12" ht="12.75">
      <c r="A100" s="32">
        <v>93</v>
      </c>
      <c r="B100" s="145">
        <v>96</v>
      </c>
      <c r="C100" s="158"/>
      <c r="D100" s="158"/>
      <c r="E100" s="158"/>
      <c r="F100" s="158" t="s">
        <v>212</v>
      </c>
      <c r="G100" s="6"/>
      <c r="H100" s="159"/>
      <c r="I100" s="161">
        <f>3_GenCol2!AS11</f>
        <v>0</v>
      </c>
      <c r="J100" s="161">
        <f>3_GenCol2!AS73</f>
        <v>0</v>
      </c>
      <c r="K100" s="155">
        <f>J100-I100</f>
        <v>0</v>
      </c>
      <c r="L100" s="156" t="e">
        <f>K100/I100</f>
        <v>#DIV/0!</v>
      </c>
    </row>
    <row r="101" spans="1:12" ht="12.75">
      <c r="A101" s="32">
        <v>94</v>
      </c>
      <c r="B101" s="145">
        <v>97</v>
      </c>
      <c r="C101" s="158"/>
      <c r="D101" s="158"/>
      <c r="E101" s="158"/>
      <c r="F101" s="158" t="s">
        <v>213</v>
      </c>
      <c r="G101" s="6"/>
      <c r="H101" s="159"/>
      <c r="I101" s="161">
        <f>3_GenCol2!AT11</f>
        <v>0</v>
      </c>
      <c r="J101" s="161">
        <f>3_GenCol2!AT73</f>
        <v>0</v>
      </c>
      <c r="K101" s="155">
        <f>J101-I101</f>
        <v>0</v>
      </c>
      <c r="L101" s="156" t="e">
        <f>K101/I101</f>
        <v>#DIV/0!</v>
      </c>
    </row>
    <row r="102" spans="1:12" ht="12.75">
      <c r="A102" s="32">
        <v>95</v>
      </c>
      <c r="B102" s="145">
        <v>98</v>
      </c>
      <c r="C102" s="158"/>
      <c r="D102" s="158"/>
      <c r="E102" s="158"/>
      <c r="F102" s="168" t="s">
        <v>214</v>
      </c>
      <c r="H102" s="159"/>
      <c r="I102" s="161">
        <f>3_GenCol2!AU11</f>
        <v>0</v>
      </c>
      <c r="J102" s="161">
        <f>3_GenCol2!AU73</f>
        <v>0</v>
      </c>
      <c r="K102" s="155">
        <f>J102-I102</f>
        <v>0</v>
      </c>
      <c r="L102" s="156" t="e">
        <f>K102/I102</f>
        <v>#DIV/0!</v>
      </c>
    </row>
    <row r="103" spans="1:13" ht="12.75">
      <c r="A103" s="32">
        <v>96</v>
      </c>
      <c r="B103" s="145">
        <v>99</v>
      </c>
      <c r="C103" s="35"/>
      <c r="D103" s="35" t="s">
        <v>215</v>
      </c>
      <c r="E103" s="35"/>
      <c r="F103" s="35"/>
      <c r="G103" s="35"/>
      <c r="H103" s="63"/>
      <c r="I103" s="154">
        <f>SUM(I104:I106)+M103</f>
        <v>20794255</v>
      </c>
      <c r="J103" s="154">
        <f>SUM(J104:J106)</f>
        <v>7905636.07</v>
      </c>
      <c r="K103" s="166">
        <f>J103-I103</f>
        <v>-12888618.93</v>
      </c>
      <c r="L103" s="156">
        <f>K103/I103</f>
        <v>-0.619816335329157</v>
      </c>
      <c r="M103" s="78">
        <v>0</v>
      </c>
    </row>
    <row r="104" spans="1:12" ht="12.75">
      <c r="A104" s="32">
        <v>97</v>
      </c>
      <c r="B104" s="145">
        <v>100</v>
      </c>
      <c r="C104" s="158"/>
      <c r="D104" s="158"/>
      <c r="E104" s="158" t="s">
        <v>216</v>
      </c>
      <c r="F104" s="4"/>
      <c r="G104" s="158"/>
      <c r="H104" s="54"/>
      <c r="I104" s="161">
        <f>3_GenCol2!AV11</f>
        <v>10600000</v>
      </c>
      <c r="J104" s="161">
        <f>3_GenCol2!AV73</f>
        <v>5810852.55</v>
      </c>
      <c r="K104" s="155">
        <f>J104-I104</f>
        <v>-4789147.45</v>
      </c>
      <c r="L104" s="156">
        <f>K104/I104</f>
        <v>-0.4518063632075472</v>
      </c>
    </row>
    <row r="105" spans="1:12" ht="12.75">
      <c r="A105" s="32">
        <v>98</v>
      </c>
      <c r="B105" s="145">
        <v>101</v>
      </c>
      <c r="C105" s="158"/>
      <c r="D105" s="158"/>
      <c r="E105" s="158" t="s">
        <v>217</v>
      </c>
      <c r="F105" s="4"/>
      <c r="G105" s="158"/>
      <c r="H105" s="54"/>
      <c r="I105" s="161">
        <f>3_GenCol2!AW11</f>
        <v>0</v>
      </c>
      <c r="J105" s="161">
        <f>3_GenCol2!AW73</f>
        <v>0</v>
      </c>
      <c r="K105" s="155">
        <f>J105-I105</f>
        <v>0</v>
      </c>
      <c r="L105" s="156" t="e">
        <f>K105/I105</f>
        <v>#DIV/0!</v>
      </c>
    </row>
    <row r="106" spans="1:13" ht="12.75">
      <c r="A106" s="32">
        <v>99</v>
      </c>
      <c r="B106" s="145">
        <v>102</v>
      </c>
      <c r="C106" s="158"/>
      <c r="D106" s="158"/>
      <c r="E106" s="158" t="s">
        <v>218</v>
      </c>
      <c r="F106" s="4"/>
      <c r="G106" s="158"/>
      <c r="H106" s="54"/>
      <c r="I106" s="169">
        <f>SUM(I107:I109)</f>
        <v>10194255</v>
      </c>
      <c r="J106" s="169">
        <f>SUM(J107:J109)</f>
        <v>2094783.52</v>
      </c>
      <c r="K106" s="155">
        <f>J106-I106</f>
        <v>-8099471.48</v>
      </c>
      <c r="L106" s="156">
        <f>K106/I106</f>
        <v>-0.7945133293212697</v>
      </c>
      <c r="M106" s="78"/>
    </row>
    <row r="107" spans="1:12" ht="12.75">
      <c r="A107" s="32">
        <v>100</v>
      </c>
      <c r="B107" s="145">
        <v>103</v>
      </c>
      <c r="C107" s="158"/>
      <c r="D107" s="158"/>
      <c r="E107" s="158"/>
      <c r="F107" s="158" t="s">
        <v>219</v>
      </c>
      <c r="G107" s="6"/>
      <c r="H107" s="59"/>
      <c r="I107" s="161">
        <f>3_GenCol2!AX11</f>
        <v>0</v>
      </c>
      <c r="J107" s="161">
        <f>3_GenCol2!AX73</f>
        <v>0</v>
      </c>
      <c r="K107" s="155">
        <f>J107-I107</f>
        <v>0</v>
      </c>
      <c r="L107" s="156" t="e">
        <f>K107/I107</f>
        <v>#DIV/0!</v>
      </c>
    </row>
    <row r="108" spans="1:12" ht="12.75">
      <c r="A108" s="32">
        <v>101</v>
      </c>
      <c r="B108" s="145">
        <v>104</v>
      </c>
      <c r="C108" s="158"/>
      <c r="D108" s="158"/>
      <c r="E108" s="158"/>
      <c r="F108" s="158" t="s">
        <v>220</v>
      </c>
      <c r="G108" s="6"/>
      <c r="H108" s="59"/>
      <c r="I108" s="161">
        <f>3_GenCol2!AY11</f>
        <v>0</v>
      </c>
      <c r="J108" s="161">
        <f>3_GenCol2!AY73</f>
        <v>0</v>
      </c>
      <c r="K108" s="155">
        <f>J108-I108</f>
        <v>0</v>
      </c>
      <c r="L108" s="156" t="e">
        <f>K108/I108</f>
        <v>#DIV/0!</v>
      </c>
    </row>
    <row r="109" spans="1:12" ht="12.75">
      <c r="A109" s="32">
        <v>102</v>
      </c>
      <c r="B109" s="145">
        <v>105</v>
      </c>
      <c r="C109" s="158"/>
      <c r="D109" s="158"/>
      <c r="E109" s="158"/>
      <c r="F109" s="158" t="s">
        <v>221</v>
      </c>
      <c r="G109" s="6"/>
      <c r="H109" s="59"/>
      <c r="I109" s="161">
        <f>3_GenCol2!AZ11</f>
        <v>10194255</v>
      </c>
      <c r="J109" s="161">
        <f>3_GenCol2!AZ73</f>
        <v>2094783.52</v>
      </c>
      <c r="K109" s="155">
        <f>J109-I109</f>
        <v>-8099471.48</v>
      </c>
      <c r="L109" s="156">
        <f>K109/I109</f>
        <v>-0.7945133293212697</v>
      </c>
    </row>
    <row r="110" spans="1:12" ht="12.75">
      <c r="A110" s="32">
        <v>103</v>
      </c>
      <c r="B110" s="145">
        <v>106</v>
      </c>
      <c r="C110" s="63" t="s">
        <v>222</v>
      </c>
      <c r="D110" s="59"/>
      <c r="E110" s="59"/>
      <c r="F110" s="59"/>
      <c r="G110" s="59"/>
      <c r="H110" s="159"/>
      <c r="I110" s="154">
        <f>I50+I9</f>
        <v>282994255</v>
      </c>
      <c r="J110" s="154">
        <f>J50+J9</f>
        <v>152089347.78749996</v>
      </c>
      <c r="K110" s="166">
        <f>J110-I110</f>
        <v>-130904907.21250004</v>
      </c>
      <c r="L110" s="156">
        <f>K110/I110</f>
        <v>-0.46257089993752715</v>
      </c>
    </row>
    <row r="111" spans="1:12" ht="12.75">
      <c r="A111" s="32">
        <v>104</v>
      </c>
      <c r="B111" s="145">
        <v>107</v>
      </c>
      <c r="C111" s="170" t="s">
        <v>223</v>
      </c>
      <c r="D111" s="170"/>
      <c r="E111" s="170"/>
      <c r="F111" s="170"/>
      <c r="G111" s="170"/>
      <c r="H111" s="63"/>
      <c r="I111" s="171"/>
      <c r="J111" s="172"/>
      <c r="K111" s="173"/>
      <c r="L111" s="174"/>
    </row>
    <row r="112" spans="1:12" ht="12.75">
      <c r="A112" s="32">
        <v>105</v>
      </c>
      <c r="B112" s="145">
        <v>108</v>
      </c>
      <c r="C112" s="170"/>
      <c r="D112" s="170" t="s">
        <v>224</v>
      </c>
      <c r="E112" s="170"/>
      <c r="F112" s="170"/>
      <c r="G112" s="170"/>
      <c r="H112" s="63"/>
      <c r="I112" s="157">
        <f>I113+I116</f>
        <v>1861378473</v>
      </c>
      <c r="J112" s="157">
        <f>J113+J116</f>
        <v>923317674</v>
      </c>
      <c r="K112" s="155">
        <f>J112-I112</f>
        <v>-938060799</v>
      </c>
      <c r="L112" s="156">
        <f>K112/I112</f>
        <v>-0.5039602706311088</v>
      </c>
    </row>
    <row r="113" spans="1:13" ht="12.75">
      <c r="A113" s="32">
        <v>106</v>
      </c>
      <c r="B113" s="145">
        <v>109</v>
      </c>
      <c r="C113" s="158"/>
      <c r="D113" s="158"/>
      <c r="E113" s="158" t="s">
        <v>225</v>
      </c>
      <c r="G113" s="158"/>
      <c r="H113" s="54"/>
      <c r="I113" s="161">
        <f>I114+I115+M113</f>
        <v>1804632212</v>
      </c>
      <c r="J113" s="161">
        <f>J114+J115</f>
        <v>907976798</v>
      </c>
      <c r="K113" s="155">
        <f>J113-I113</f>
        <v>-896655414</v>
      </c>
      <c r="L113" s="156">
        <f>K113/I113</f>
        <v>-0.49686324340086646</v>
      </c>
      <c r="M113" s="78">
        <v>0</v>
      </c>
    </row>
    <row r="114" spans="1:12" ht="12.75">
      <c r="A114" s="32">
        <v>107</v>
      </c>
      <c r="B114" s="145">
        <v>110</v>
      </c>
      <c r="C114" s="158"/>
      <c r="D114" s="158"/>
      <c r="E114" s="158"/>
      <c r="F114" s="59" t="s">
        <v>133</v>
      </c>
      <c r="G114" s="6"/>
      <c r="H114" s="159"/>
      <c r="I114" s="165">
        <f>3_GenCol2!BA11</f>
        <v>1804632212</v>
      </c>
      <c r="J114" s="165">
        <f>3_GenCol2!BA73</f>
        <v>907976798</v>
      </c>
      <c r="K114" s="155">
        <f>J114-I114</f>
        <v>-896655414</v>
      </c>
      <c r="L114" s="156">
        <f>K114/I114</f>
        <v>-0.49686324340086646</v>
      </c>
    </row>
    <row r="115" spans="1:12" ht="12.75">
      <c r="A115" s="32">
        <v>108</v>
      </c>
      <c r="B115" s="145">
        <v>111</v>
      </c>
      <c r="C115" s="175"/>
      <c r="D115" s="176"/>
      <c r="E115" s="176"/>
      <c r="F115" s="177" t="s">
        <v>226</v>
      </c>
      <c r="H115" s="178"/>
      <c r="I115" s="165">
        <f>3_GenCol2!BB11</f>
        <v>0</v>
      </c>
      <c r="J115" s="165">
        <f>3_GenCol2!BB73</f>
        <v>0</v>
      </c>
      <c r="K115" s="155">
        <f>J115-I115</f>
        <v>0</v>
      </c>
      <c r="L115" s="156" t="e">
        <f>K115/I115</f>
        <v>#DIV/0!</v>
      </c>
    </row>
    <row r="116" spans="1:13" ht="12.75">
      <c r="A116" s="32">
        <v>109</v>
      </c>
      <c r="B116" s="145">
        <v>112</v>
      </c>
      <c r="C116" s="175"/>
      <c r="E116" s="179" t="s">
        <v>227</v>
      </c>
      <c r="F116" s="158"/>
      <c r="G116" s="175"/>
      <c r="H116" s="178"/>
      <c r="I116" s="157">
        <f>SUM(I117:I121)+M116</f>
        <v>56746261</v>
      </c>
      <c r="J116" s="157">
        <f>SUM(J117:J121)</f>
        <v>15340876</v>
      </c>
      <c r="K116" s="166">
        <f>J116-I116</f>
        <v>-41405385</v>
      </c>
      <c r="L116" s="156">
        <f>K116/I116</f>
        <v>-0.7296583822500657</v>
      </c>
      <c r="M116" s="78">
        <v>0</v>
      </c>
    </row>
    <row r="117" spans="1:12" ht="12.75">
      <c r="A117" s="32">
        <v>110</v>
      </c>
      <c r="B117" s="145">
        <v>113</v>
      </c>
      <c r="C117" s="175"/>
      <c r="D117" s="176"/>
      <c r="E117" s="176"/>
      <c r="F117" s="158" t="s">
        <v>228</v>
      </c>
      <c r="G117" s="175"/>
      <c r="H117" s="180"/>
      <c r="I117" s="161">
        <f>3_GenCol2!BC11</f>
        <v>0</v>
      </c>
      <c r="J117" s="161">
        <f>3_GenCol2!BC73</f>
        <v>0</v>
      </c>
      <c r="K117" s="155">
        <f>J117-I117</f>
        <v>0</v>
      </c>
      <c r="L117" s="156" t="e">
        <f>K117/I117</f>
        <v>#DIV/0!</v>
      </c>
    </row>
    <row r="118" spans="1:12" ht="12.75">
      <c r="A118" s="32">
        <v>111</v>
      </c>
      <c r="B118" s="145">
        <v>114</v>
      </c>
      <c r="C118" s="175"/>
      <c r="D118" s="176"/>
      <c r="E118" s="176"/>
      <c r="F118" s="158" t="s">
        <v>229</v>
      </c>
      <c r="G118" s="175"/>
      <c r="H118" s="180"/>
      <c r="I118" s="161">
        <f>3_GenCol2!BD11</f>
        <v>0</v>
      </c>
      <c r="J118" s="161">
        <f>3_GenCol2!BD73</f>
        <v>0</v>
      </c>
      <c r="K118" s="155">
        <f>J118-I118</f>
        <v>0</v>
      </c>
      <c r="L118" s="156" t="e">
        <f>K118/I118</f>
        <v>#DIV/0!</v>
      </c>
    </row>
    <row r="119" spans="1:12" ht="12.75">
      <c r="A119" s="32">
        <v>112</v>
      </c>
      <c r="B119" s="145">
        <v>115</v>
      </c>
      <c r="C119" s="175"/>
      <c r="D119" s="176"/>
      <c r="E119" s="176"/>
      <c r="F119" s="158" t="s">
        <v>230</v>
      </c>
      <c r="G119" s="175"/>
      <c r="H119" s="180"/>
      <c r="I119" s="161">
        <f>3_GenCol2!BE11</f>
        <v>5500000</v>
      </c>
      <c r="J119" s="161">
        <f>3_GenCol2!BE73</f>
        <v>0</v>
      </c>
      <c r="K119" s="155">
        <f>J119-I119</f>
        <v>-5500000</v>
      </c>
      <c r="L119" s="156">
        <f>K119/I119</f>
        <v>-1</v>
      </c>
    </row>
    <row r="120" spans="1:12" ht="12.75">
      <c r="A120" s="32">
        <v>113</v>
      </c>
      <c r="B120" s="145">
        <v>116</v>
      </c>
      <c r="C120" s="175"/>
      <c r="D120" s="176"/>
      <c r="E120" s="176"/>
      <c r="F120" s="158" t="s">
        <v>231</v>
      </c>
      <c r="G120" s="175"/>
      <c r="H120" s="180"/>
      <c r="I120" s="161">
        <f>3_GenCol2!BF11</f>
        <v>0</v>
      </c>
      <c r="J120" s="161">
        <f>3_GenCol2!BF73</f>
        <v>0</v>
      </c>
      <c r="K120" s="155">
        <f>J120-I120</f>
        <v>0</v>
      </c>
      <c r="L120" s="156" t="e">
        <f>K120/I120</f>
        <v>#DIV/0!</v>
      </c>
    </row>
    <row r="121" spans="1:12" ht="12.75">
      <c r="A121" s="32">
        <v>114</v>
      </c>
      <c r="B121" s="145">
        <v>117</v>
      </c>
      <c r="C121" s="175"/>
      <c r="D121" s="176"/>
      <c r="E121" s="176"/>
      <c r="F121" s="158" t="s">
        <v>232</v>
      </c>
      <c r="G121" s="175"/>
      <c r="H121" s="180"/>
      <c r="I121" s="161">
        <f>3_GenCol2!BG11</f>
        <v>51246261</v>
      </c>
      <c r="J121" s="161">
        <f>3_GenCol2!BG73</f>
        <v>15340876</v>
      </c>
      <c r="K121" s="155">
        <f>J121-I121</f>
        <v>-35905385</v>
      </c>
      <c r="L121" s="156">
        <f>K121/I121</f>
        <v>-0.7006439943003842</v>
      </c>
    </row>
    <row r="122" spans="1:13" ht="12.75">
      <c r="A122" s="32">
        <v>115</v>
      </c>
      <c r="B122" s="145">
        <v>118</v>
      </c>
      <c r="D122" s="35" t="s">
        <v>233</v>
      </c>
      <c r="E122" s="181"/>
      <c r="F122" s="181"/>
      <c r="G122" s="181"/>
      <c r="H122" s="182"/>
      <c r="I122" s="154">
        <f>I123+I126+I129+M122</f>
        <v>1872000</v>
      </c>
      <c r="J122" s="154">
        <f>J123+J126+J129</f>
        <v>10000</v>
      </c>
      <c r="K122" s="166">
        <f>J122-I122</f>
        <v>-1862000</v>
      </c>
      <c r="L122" s="156">
        <f>K122/I122</f>
        <v>-0.9946581196581197</v>
      </c>
      <c r="M122" s="78">
        <v>0</v>
      </c>
    </row>
    <row r="123" spans="1:12" ht="12.75">
      <c r="A123" s="32">
        <v>116</v>
      </c>
      <c r="B123" s="145">
        <v>119</v>
      </c>
      <c r="C123" s="183"/>
      <c r="D123" s="184"/>
      <c r="E123" s="184" t="s">
        <v>234</v>
      </c>
      <c r="F123" s="163"/>
      <c r="G123" s="185"/>
      <c r="H123" s="54"/>
      <c r="I123" s="160">
        <f>I124+I125</f>
        <v>1872000</v>
      </c>
      <c r="J123" s="160">
        <f>J124+J125</f>
        <v>10000</v>
      </c>
      <c r="K123" s="155">
        <f>J123-I123</f>
        <v>-1862000</v>
      </c>
      <c r="L123" s="156">
        <f>K123/I123</f>
        <v>-0.9946581196581197</v>
      </c>
    </row>
    <row r="124" spans="1:12" ht="12.75">
      <c r="A124" s="32">
        <v>117</v>
      </c>
      <c r="B124" s="145">
        <v>120</v>
      </c>
      <c r="C124" s="183"/>
      <c r="D124" s="184"/>
      <c r="E124" s="184"/>
      <c r="F124" s="158" t="s">
        <v>236</v>
      </c>
      <c r="G124" s="163"/>
      <c r="H124" s="159"/>
      <c r="I124" s="160">
        <f>3_GenCol2!BI11</f>
        <v>1872000</v>
      </c>
      <c r="J124" s="160">
        <f>3_GenCol2!BI73</f>
        <v>10000</v>
      </c>
      <c r="K124" s="155">
        <f>J124-I124</f>
        <v>-1862000</v>
      </c>
      <c r="L124" s="156">
        <f>K124/I124</f>
        <v>-0.9946581196581197</v>
      </c>
    </row>
    <row r="125" spans="1:12" ht="12.75">
      <c r="A125" s="32">
        <v>118</v>
      </c>
      <c r="B125" s="145">
        <v>121</v>
      </c>
      <c r="C125" s="183"/>
      <c r="D125" s="184"/>
      <c r="E125" s="184"/>
      <c r="F125" s="158" t="s">
        <v>235</v>
      </c>
      <c r="H125" s="159"/>
      <c r="I125" s="160">
        <f>3_GenCol2!BH11</f>
        <v>0</v>
      </c>
      <c r="J125" s="160">
        <f>3_GenCol2!BH73</f>
        <v>0</v>
      </c>
      <c r="K125" s="155">
        <f>J125-I125</f>
        <v>0</v>
      </c>
      <c r="L125" s="156" t="e">
        <f>K125/I125</f>
        <v>#DIV/0!</v>
      </c>
    </row>
    <row r="126" spans="1:12" ht="12.75">
      <c r="A126" s="32">
        <v>119</v>
      </c>
      <c r="B126" s="145">
        <v>122</v>
      </c>
      <c r="C126" s="183"/>
      <c r="D126" s="184"/>
      <c r="E126" s="184" t="s">
        <v>237</v>
      </c>
      <c r="F126" s="184"/>
      <c r="G126" s="186"/>
      <c r="H126" s="187"/>
      <c r="I126" s="160">
        <f>I127+I128</f>
        <v>0</v>
      </c>
      <c r="J126" s="160">
        <f>J127+J128</f>
        <v>0</v>
      </c>
      <c r="K126" s="155">
        <f>J126-I126</f>
        <v>0</v>
      </c>
      <c r="L126" s="156" t="e">
        <f>K126/I126</f>
        <v>#DIV/0!</v>
      </c>
    </row>
    <row r="127" spans="1:12" ht="12.75">
      <c r="A127" s="32">
        <v>120</v>
      </c>
      <c r="B127" s="145">
        <v>123</v>
      </c>
      <c r="C127" s="183"/>
      <c r="D127" s="184"/>
      <c r="E127" s="184"/>
      <c r="F127" s="184" t="s">
        <v>238</v>
      </c>
      <c r="G127" s="186"/>
      <c r="H127" s="54"/>
      <c r="I127" s="160">
        <f>3_GenCol2!BJ11</f>
        <v>0</v>
      </c>
      <c r="J127" s="160">
        <f>3_GenCol2!BJ73</f>
        <v>0</v>
      </c>
      <c r="K127" s="155">
        <f>J127-I127</f>
        <v>0</v>
      </c>
      <c r="L127" s="156" t="e">
        <f>K127/I127</f>
        <v>#DIV/0!</v>
      </c>
    </row>
    <row r="128" spans="1:12" ht="12.75">
      <c r="A128" s="32">
        <v>121</v>
      </c>
      <c r="B128" s="145">
        <v>124</v>
      </c>
      <c r="C128" s="183"/>
      <c r="D128" s="184"/>
      <c r="E128" s="184"/>
      <c r="F128" s="184" t="s">
        <v>239</v>
      </c>
      <c r="G128" s="186"/>
      <c r="H128" s="54"/>
      <c r="I128" s="160">
        <f>3_GenCol2!BK11</f>
        <v>0</v>
      </c>
      <c r="J128" s="160">
        <f>3_GenCol2!BK73</f>
        <v>0</v>
      </c>
      <c r="K128" s="155">
        <f>J128-I128</f>
        <v>0</v>
      </c>
      <c r="L128" s="156" t="e">
        <f>K128/I128</f>
        <v>#DIV/0!</v>
      </c>
    </row>
    <row r="129" spans="1:12" ht="12.75">
      <c r="A129" s="32">
        <v>122</v>
      </c>
      <c r="B129" s="145">
        <v>125</v>
      </c>
      <c r="C129" s="183"/>
      <c r="D129" s="184"/>
      <c r="E129" s="184" t="s">
        <v>240</v>
      </c>
      <c r="F129" s="184"/>
      <c r="G129" s="186"/>
      <c r="H129" s="54"/>
      <c r="I129" s="167">
        <f>SUM(I130:I133)</f>
        <v>0</v>
      </c>
      <c r="J129" s="167">
        <f>SUM(J130:J133)</f>
        <v>0</v>
      </c>
      <c r="K129" s="166">
        <f>J129-I129</f>
        <v>0</v>
      </c>
      <c r="L129" s="156" t="e">
        <f>K129/I129</f>
        <v>#DIV/0!</v>
      </c>
    </row>
    <row r="130" spans="1:12" ht="12.75">
      <c r="A130" s="32">
        <v>123</v>
      </c>
      <c r="B130" s="145">
        <v>126</v>
      </c>
      <c r="C130" s="158"/>
      <c r="D130" s="59"/>
      <c r="E130" s="59"/>
      <c r="F130" s="59" t="s">
        <v>241</v>
      </c>
      <c r="G130" s="188"/>
      <c r="H130" s="54"/>
      <c r="I130" s="161">
        <f>3_GenCol2!BL11</f>
        <v>0</v>
      </c>
      <c r="J130" s="161">
        <f>3_GenCol2!BL73</f>
        <v>0</v>
      </c>
      <c r="K130" s="155">
        <f>J130-I130</f>
        <v>0</v>
      </c>
      <c r="L130" s="156" t="e">
        <f>K130/I130</f>
        <v>#DIV/0!</v>
      </c>
    </row>
    <row r="131" spans="1:12" ht="12.75">
      <c r="A131" s="32">
        <v>124</v>
      </c>
      <c r="B131" s="145">
        <v>127</v>
      </c>
      <c r="C131" s="158"/>
      <c r="D131" s="59"/>
      <c r="E131" s="59"/>
      <c r="F131" s="59" t="s">
        <v>242</v>
      </c>
      <c r="G131" s="158"/>
      <c r="H131" s="54"/>
      <c r="I131" s="161">
        <f>3_GenCol2!BM11</f>
        <v>0</v>
      </c>
      <c r="J131" s="161">
        <f>3_GenCol2!BM73</f>
        <v>0</v>
      </c>
      <c r="K131" s="155">
        <f>J131-I131</f>
        <v>0</v>
      </c>
      <c r="L131" s="156" t="e">
        <f>K131/I131</f>
        <v>#DIV/0!</v>
      </c>
    </row>
    <row r="132" spans="1:12" ht="12.75">
      <c r="A132" s="32">
        <v>125</v>
      </c>
      <c r="B132" s="145">
        <v>128</v>
      </c>
      <c r="C132" s="158"/>
      <c r="D132" s="59"/>
      <c r="E132" s="59"/>
      <c r="F132" s="59" t="s">
        <v>243</v>
      </c>
      <c r="G132" s="158"/>
      <c r="H132" s="54"/>
      <c r="I132" s="161">
        <f>3_GenCol2!BO11</f>
        <v>0</v>
      </c>
      <c r="J132" s="161">
        <f>3_GenCol2!BO73</f>
        <v>0</v>
      </c>
      <c r="K132" s="155">
        <f>J132-I132</f>
        <v>0</v>
      </c>
      <c r="L132" s="156" t="e">
        <f>K132/I132</f>
        <v>#DIV/0!</v>
      </c>
    </row>
    <row r="133" spans="1:12" ht="12.75">
      <c r="A133" s="32">
        <v>126</v>
      </c>
      <c r="B133" s="145">
        <v>129</v>
      </c>
      <c r="C133" s="158"/>
      <c r="D133" s="59"/>
      <c r="E133" s="59"/>
      <c r="F133" s="59" t="s">
        <v>244</v>
      </c>
      <c r="G133" s="158"/>
      <c r="H133" s="54"/>
      <c r="I133" s="161">
        <f>3_GenCol2!BN11</f>
        <v>0</v>
      </c>
      <c r="J133" s="161">
        <f>3_GenCol2!BN73</f>
        <v>0</v>
      </c>
      <c r="K133" s="155">
        <f>J133-I133</f>
        <v>0</v>
      </c>
      <c r="L133" s="156" t="e">
        <f>K133/I133</f>
        <v>#DIV/0!</v>
      </c>
    </row>
    <row r="134" spans="1:13" ht="12.75">
      <c r="A134" s="32">
        <v>127</v>
      </c>
      <c r="B134" s="145">
        <v>130</v>
      </c>
      <c r="D134" s="35" t="s">
        <v>245</v>
      </c>
      <c r="E134" s="183"/>
      <c r="F134" s="158"/>
      <c r="G134" s="183"/>
      <c r="H134" s="54"/>
      <c r="I134" s="161">
        <f>I135+I136+M134</f>
        <v>8262269.49</v>
      </c>
      <c r="J134" s="161">
        <f>J135+J136</f>
        <v>0</v>
      </c>
      <c r="K134" s="155">
        <f>J134-I134</f>
        <v>-8262269.49</v>
      </c>
      <c r="L134" s="156">
        <f>K134/I134</f>
        <v>-1</v>
      </c>
      <c r="M134" s="78">
        <v>0</v>
      </c>
    </row>
    <row r="135" spans="1:12" ht="12.75">
      <c r="A135" s="32">
        <v>128</v>
      </c>
      <c r="B135" s="145">
        <v>131</v>
      </c>
      <c r="C135" s="183"/>
      <c r="D135" s="183"/>
      <c r="E135" s="183" t="s">
        <v>246</v>
      </c>
      <c r="F135" s="163"/>
      <c r="G135" s="183"/>
      <c r="H135" s="54"/>
      <c r="I135" s="161">
        <f>3_GenCol2!BP11</f>
        <v>0</v>
      </c>
      <c r="J135" s="161">
        <f>3_GenCol2!BP73</f>
        <v>0</v>
      </c>
      <c r="K135" s="155">
        <f>J135-I135</f>
        <v>0</v>
      </c>
      <c r="L135" s="156" t="e">
        <f>K135/I135</f>
        <v>#DIV/0!</v>
      </c>
    </row>
    <row r="136" spans="1:12" ht="12.75">
      <c r="A136" s="32">
        <v>129</v>
      </c>
      <c r="B136" s="145">
        <v>132</v>
      </c>
      <c r="C136" s="158"/>
      <c r="D136" s="158"/>
      <c r="E136" s="183" t="s">
        <v>247</v>
      </c>
      <c r="G136" s="183"/>
      <c r="H136" s="54"/>
      <c r="I136" s="161">
        <f>3_GenCol2!BQ11</f>
        <v>8262269.49</v>
      </c>
      <c r="J136" s="161">
        <f>3_GenCol2!BQ73</f>
        <v>0</v>
      </c>
      <c r="K136" s="155">
        <f>J136-I136</f>
        <v>-8262269.49</v>
      </c>
      <c r="L136" s="156">
        <f>K136/I136</f>
        <v>-1</v>
      </c>
    </row>
    <row r="137" spans="1:13" ht="12.75">
      <c r="A137" s="32">
        <v>130</v>
      </c>
      <c r="B137" s="145">
        <v>133</v>
      </c>
      <c r="D137" s="189" t="s">
        <v>248</v>
      </c>
      <c r="E137" s="158"/>
      <c r="F137" s="158"/>
      <c r="G137" s="158"/>
      <c r="H137" s="159"/>
      <c r="I137" s="157">
        <f>SUM(I138:I140)+M137</f>
        <v>0</v>
      </c>
      <c r="J137" s="157">
        <f>SUM(J138:J140)</f>
        <v>0</v>
      </c>
      <c r="K137" s="166">
        <f>J137-I137</f>
        <v>0</v>
      </c>
      <c r="L137" s="156" t="e">
        <f>K137/I137</f>
        <v>#DIV/0!</v>
      </c>
      <c r="M137" s="78">
        <v>0</v>
      </c>
    </row>
    <row r="138" spans="1:12" ht="12.75">
      <c r="A138" s="32">
        <v>131</v>
      </c>
      <c r="B138" s="145">
        <v>134</v>
      </c>
      <c r="C138" s="189"/>
      <c r="D138" s="168"/>
      <c r="E138" s="59" t="s">
        <v>249</v>
      </c>
      <c r="F138" s="163"/>
      <c r="G138" s="141"/>
      <c r="H138" s="141"/>
      <c r="I138" s="161">
        <f>3_GenCol2!BR11</f>
        <v>0</v>
      </c>
      <c r="J138" s="161">
        <f>3_GenCol2!BR73</f>
        <v>0</v>
      </c>
      <c r="K138" s="155">
        <f>J138-I138</f>
        <v>0</v>
      </c>
      <c r="L138" s="156" t="e">
        <f>K138/I138</f>
        <v>#DIV/0!</v>
      </c>
    </row>
    <row r="139" spans="1:12" ht="12.75">
      <c r="A139" s="32">
        <v>132</v>
      </c>
      <c r="B139" s="145">
        <v>135</v>
      </c>
      <c r="C139" s="189"/>
      <c r="D139" s="168"/>
      <c r="E139" s="79" t="s">
        <v>250</v>
      </c>
      <c r="F139" s="163"/>
      <c r="G139" s="141"/>
      <c r="H139" s="141"/>
      <c r="I139" s="161">
        <f>3_GenCol2!BS11</f>
        <v>0</v>
      </c>
      <c r="J139" s="161">
        <f>3_GenCol2!BS73</f>
        <v>0</v>
      </c>
      <c r="K139" s="155">
        <f>J139-I139</f>
        <v>0</v>
      </c>
      <c r="L139" s="156" t="e">
        <f>K139/I139</f>
        <v>#DIV/0!</v>
      </c>
    </row>
    <row r="140" spans="1:12" ht="12.75">
      <c r="A140" s="32">
        <v>133</v>
      </c>
      <c r="B140" s="145">
        <v>136</v>
      </c>
      <c r="C140" s="189"/>
      <c r="D140" s="168"/>
      <c r="E140" s="59" t="s">
        <v>251</v>
      </c>
      <c r="F140" s="163"/>
      <c r="G140" s="141"/>
      <c r="H140" s="141"/>
      <c r="I140" s="161">
        <f>3_GenCol2!BT11</f>
        <v>0</v>
      </c>
      <c r="J140" s="161">
        <f>3_GenCol2!BT73</f>
        <v>0</v>
      </c>
      <c r="K140" s="155">
        <f>J140-I140</f>
        <v>0</v>
      </c>
      <c r="L140" s="156" t="e">
        <f>K140/I140</f>
        <v>#DIV/0!</v>
      </c>
    </row>
    <row r="141" spans="1:13" ht="12.75">
      <c r="A141" s="32">
        <v>134</v>
      </c>
      <c r="B141" s="145">
        <v>137</v>
      </c>
      <c r="D141" s="189" t="s">
        <v>252</v>
      </c>
      <c r="E141" s="189"/>
      <c r="F141" s="189"/>
      <c r="G141" s="190"/>
      <c r="H141" s="191"/>
      <c r="I141" s="154">
        <f>SUM(I142:I144)+M141</f>
        <v>0</v>
      </c>
      <c r="J141" s="154">
        <f>SUM(J142:J144)</f>
        <v>0</v>
      </c>
      <c r="K141" s="166">
        <f>J141-I141</f>
        <v>0</v>
      </c>
      <c r="L141" s="156" t="e">
        <f>K141/I141</f>
        <v>#DIV/0!</v>
      </c>
      <c r="M141" s="78">
        <v>0</v>
      </c>
    </row>
    <row r="142" spans="1:12" ht="12.75">
      <c r="A142" s="32">
        <v>135</v>
      </c>
      <c r="B142" s="145">
        <v>138</v>
      </c>
      <c r="C142" s="158"/>
      <c r="D142" s="158"/>
      <c r="E142" s="158" t="s">
        <v>253</v>
      </c>
      <c r="F142" s="163"/>
      <c r="G142" s="192"/>
      <c r="H142" s="193"/>
      <c r="I142" s="161">
        <f>3_GenCol2!BU11</f>
        <v>0</v>
      </c>
      <c r="J142" s="161">
        <f>3_GenCol2!BU73</f>
        <v>0</v>
      </c>
      <c r="K142" s="155">
        <f>J142-I142</f>
        <v>0</v>
      </c>
      <c r="L142" s="156" t="e">
        <f>K142/I142</f>
        <v>#DIV/0!</v>
      </c>
    </row>
    <row r="143" spans="1:12" ht="12.75">
      <c r="A143" s="32">
        <v>136</v>
      </c>
      <c r="B143" s="145">
        <v>139</v>
      </c>
      <c r="C143" s="158"/>
      <c r="D143" s="158"/>
      <c r="E143" s="158" t="s">
        <v>254</v>
      </c>
      <c r="F143" s="163"/>
      <c r="G143" s="192"/>
      <c r="H143" s="193"/>
      <c r="I143" s="161">
        <f>3_GenCol2!BV11</f>
        <v>0</v>
      </c>
      <c r="J143" s="161">
        <f>3_GenCol2!BV73</f>
        <v>0</v>
      </c>
      <c r="K143" s="155">
        <f>J143-I143</f>
        <v>0</v>
      </c>
      <c r="L143" s="156" t="e">
        <f>K143/I143</f>
        <v>#DIV/0!</v>
      </c>
    </row>
    <row r="144" spans="1:12" ht="12.75">
      <c r="A144" s="32">
        <v>137</v>
      </c>
      <c r="B144" s="145">
        <v>140</v>
      </c>
      <c r="C144" s="158"/>
      <c r="D144" s="158"/>
      <c r="E144" s="158" t="s">
        <v>255</v>
      </c>
      <c r="F144" s="163"/>
      <c r="G144" s="192"/>
      <c r="H144" s="193"/>
      <c r="I144" s="161">
        <f>3_GenCol2!BW11</f>
        <v>0</v>
      </c>
      <c r="J144" s="161">
        <f>3_GenCol2!BW73</f>
        <v>0</v>
      </c>
      <c r="K144" s="155">
        <f>J144-I144</f>
        <v>0</v>
      </c>
      <c r="L144" s="156" t="e">
        <f>K144/I144</f>
        <v>#DIV/0!</v>
      </c>
    </row>
    <row r="145" spans="1:12" ht="12.75">
      <c r="A145" s="32">
        <v>138</v>
      </c>
      <c r="B145" s="145">
        <v>141</v>
      </c>
      <c r="C145" s="63" t="s">
        <v>256</v>
      </c>
      <c r="D145" s="193"/>
      <c r="E145" s="193"/>
      <c r="F145" s="193"/>
      <c r="G145" s="193"/>
      <c r="H145" s="193"/>
      <c r="I145" s="157">
        <f>I112+I122+I134+I137+I141</f>
        <v>1871512742.49</v>
      </c>
      <c r="J145" s="157">
        <f>J112+J122+J134+J137+J141</f>
        <v>923327674</v>
      </c>
      <c r="K145" s="155">
        <f>J145-I145</f>
        <v>-948185068.49</v>
      </c>
      <c r="L145" s="156">
        <f>K145/I145</f>
        <v>-0.506640989913039</v>
      </c>
    </row>
    <row r="146" spans="1:13" ht="12.75">
      <c r="A146" s="32">
        <v>139</v>
      </c>
      <c r="B146" s="145">
        <v>142</v>
      </c>
      <c r="C146" s="63" t="s">
        <v>257</v>
      </c>
      <c r="D146" s="35"/>
      <c r="E146" s="35"/>
      <c r="F146" s="35"/>
      <c r="G146" s="35"/>
      <c r="H146" s="63"/>
      <c r="I146" s="154">
        <f>I145+I110</f>
        <v>2154506997.49</v>
      </c>
      <c r="J146" s="154">
        <f>J145+J110</f>
        <v>1075417021.7875</v>
      </c>
      <c r="K146" s="155">
        <f>J146-I146</f>
        <v>-1079089975.7024999</v>
      </c>
      <c r="L146" s="156">
        <f>K146/I146</f>
        <v>-0.5008523884859225</v>
      </c>
      <c r="M146" s="162"/>
    </row>
    <row r="147" spans="1:12" ht="12.75">
      <c r="A147" s="32">
        <v>140</v>
      </c>
      <c r="B147" s="145">
        <v>143</v>
      </c>
      <c r="C147" s="63" t="s">
        <v>258</v>
      </c>
      <c r="D147" s="35"/>
      <c r="E147" s="35"/>
      <c r="F147" s="35"/>
      <c r="G147" s="35"/>
      <c r="H147" s="63"/>
      <c r="I147" s="171"/>
      <c r="J147" s="172"/>
      <c r="K147" s="173"/>
      <c r="L147" s="174"/>
    </row>
    <row r="148" spans="1:13" ht="12.75">
      <c r="A148" s="32">
        <v>141</v>
      </c>
      <c r="B148" s="145">
        <v>144</v>
      </c>
      <c r="C148" s="158"/>
      <c r="D148" s="35" t="s">
        <v>259</v>
      </c>
      <c r="E148" s="35"/>
      <c r="F148" s="35"/>
      <c r="G148" s="35"/>
      <c r="H148" s="54"/>
      <c r="I148" s="157">
        <f>I149+I150+I151+I152+M148</f>
        <v>140000000</v>
      </c>
      <c r="J148" s="157">
        <f>J149+J150+J151+J152</f>
        <v>95232153.50499998</v>
      </c>
      <c r="K148" s="155">
        <f>J148-I148</f>
        <v>-44767846.49500002</v>
      </c>
      <c r="L148" s="156">
        <f>K148/I148</f>
        <v>-0.319770332107143</v>
      </c>
      <c r="M148" s="78">
        <v>0</v>
      </c>
    </row>
    <row r="149" spans="1:12" ht="12.75">
      <c r="A149" s="32">
        <v>142</v>
      </c>
      <c r="B149" s="145">
        <v>145</v>
      </c>
      <c r="C149" s="158"/>
      <c r="D149" s="158"/>
      <c r="E149" s="158" t="s">
        <v>133</v>
      </c>
      <c r="F149" s="163"/>
      <c r="G149" s="158"/>
      <c r="H149" s="159"/>
      <c r="I149" s="160">
        <f>1_RPT!K6</f>
        <v>140000000</v>
      </c>
      <c r="J149" s="161">
        <f>+8_QRPT!M28-8_QRPT!N28</f>
        <v>77939237.80499999</v>
      </c>
      <c r="K149" s="155">
        <f>J149-I149</f>
        <v>-62060762.19500001</v>
      </c>
      <c r="L149" s="156">
        <f>K149/I149</f>
        <v>-0.4432911585357143</v>
      </c>
    </row>
    <row r="150" spans="1:12" ht="12.75">
      <c r="A150" s="32">
        <v>143</v>
      </c>
      <c r="B150" s="145">
        <v>146</v>
      </c>
      <c r="C150" s="158"/>
      <c r="D150" s="158"/>
      <c r="E150" s="158" t="s">
        <v>134</v>
      </c>
      <c r="F150" s="163"/>
      <c r="G150" s="158"/>
      <c r="H150" s="159"/>
      <c r="I150" s="160">
        <f>1_RPT!M6</f>
        <v>0</v>
      </c>
      <c r="J150" s="161">
        <f>+8_QRPT!P28</f>
        <v>332435.38</v>
      </c>
      <c r="K150" s="155">
        <f>J150-I150</f>
        <v>332435.38</v>
      </c>
      <c r="L150" s="156" t="e">
        <f>K150/I150</f>
        <v>#DIV/0!</v>
      </c>
    </row>
    <row r="151" spans="1:12" ht="12.75">
      <c r="A151" s="32">
        <v>144</v>
      </c>
      <c r="B151" s="145">
        <v>147</v>
      </c>
      <c r="C151" s="158"/>
      <c r="D151" s="158"/>
      <c r="E151" s="158" t="s">
        <v>135</v>
      </c>
      <c r="F151" s="163"/>
      <c r="G151" s="158"/>
      <c r="H151" s="159"/>
      <c r="I151" s="160">
        <f>1_RPT!L6</f>
        <v>0</v>
      </c>
      <c r="J151" s="161">
        <f>+8_QRPT!O28</f>
        <v>11901565.08</v>
      </c>
      <c r="K151" s="155">
        <f>J151-I151</f>
        <v>11901565.08</v>
      </c>
      <c r="L151" s="156" t="e">
        <f>K151/I151</f>
        <v>#DIV/0!</v>
      </c>
    </row>
    <row r="152" spans="1:12" ht="12.75">
      <c r="A152" s="32">
        <v>145</v>
      </c>
      <c r="B152" s="145">
        <v>148</v>
      </c>
      <c r="C152" s="158"/>
      <c r="D152" s="158"/>
      <c r="E152" s="158" t="s">
        <v>136</v>
      </c>
      <c r="G152" s="158"/>
      <c r="H152" s="159"/>
      <c r="I152" s="160">
        <f>1_RPT!N6</f>
        <v>0</v>
      </c>
      <c r="J152" s="161">
        <f>+8_QRPT!Q28</f>
        <v>5058915.239999999</v>
      </c>
      <c r="K152" s="155">
        <f>J152-I152</f>
        <v>5058915.239999999</v>
      </c>
      <c r="L152" s="156" t="e">
        <f>K152/I152</f>
        <v>#DIV/0!</v>
      </c>
    </row>
    <row r="153" spans="1:12" ht="12.75">
      <c r="A153" s="32">
        <v>146</v>
      </c>
      <c r="B153" s="145">
        <v>149</v>
      </c>
      <c r="C153" s="158"/>
      <c r="D153" s="194" t="s">
        <v>260</v>
      </c>
      <c r="E153" s="158"/>
      <c r="F153" s="183"/>
      <c r="G153" s="158"/>
      <c r="H153" s="159"/>
      <c r="I153" s="160">
        <f>I154</f>
        <v>0</v>
      </c>
      <c r="J153" s="167">
        <f>J154</f>
        <v>0</v>
      </c>
      <c r="K153" s="155">
        <f>J153-I153</f>
        <v>0</v>
      </c>
      <c r="L153" s="156" t="e">
        <f>K153/I153</f>
        <v>#DIV/0!</v>
      </c>
    </row>
    <row r="154" spans="1:12" ht="12.75">
      <c r="A154" s="32">
        <v>147</v>
      </c>
      <c r="B154" s="145">
        <v>150</v>
      </c>
      <c r="C154" s="158"/>
      <c r="D154" s="194"/>
      <c r="E154" s="183" t="s">
        <v>261</v>
      </c>
      <c r="F154" s="163"/>
      <c r="G154" s="158"/>
      <c r="H154" s="54"/>
      <c r="I154" s="160">
        <f>I155+I156</f>
        <v>0</v>
      </c>
      <c r="J154" s="160">
        <f>J155+J156</f>
        <v>0</v>
      </c>
      <c r="K154" s="155">
        <f>J154-I154</f>
        <v>0</v>
      </c>
      <c r="L154" s="156" t="e">
        <f>K154/I154</f>
        <v>#DIV/0!</v>
      </c>
    </row>
    <row r="155" spans="1:12" ht="12.75">
      <c r="A155" s="32">
        <v>148</v>
      </c>
      <c r="B155" s="145">
        <v>151</v>
      </c>
      <c r="C155" s="158"/>
      <c r="D155" s="194"/>
      <c r="E155" s="158"/>
      <c r="F155" s="183" t="s">
        <v>235</v>
      </c>
      <c r="G155" s="163"/>
      <c r="H155" s="159"/>
      <c r="I155" s="160">
        <f>4_SEFGenCol!G11</f>
        <v>0</v>
      </c>
      <c r="J155" s="160">
        <f>4_SEFGenCol!G28</f>
        <v>0</v>
      </c>
      <c r="K155" s="155">
        <f>J155-I155</f>
        <v>0</v>
      </c>
      <c r="L155" s="156" t="e">
        <f>K155/I155</f>
        <v>#DIV/0!</v>
      </c>
    </row>
    <row r="156" spans="1:12" ht="12.75">
      <c r="A156" s="32">
        <v>149</v>
      </c>
      <c r="B156" s="145">
        <v>152</v>
      </c>
      <c r="C156" s="158"/>
      <c r="D156" s="194"/>
      <c r="E156" s="158"/>
      <c r="F156" s="183" t="s">
        <v>236</v>
      </c>
      <c r="H156" s="159"/>
      <c r="I156" s="160">
        <f>4_SEFGenCol!F11</f>
        <v>0</v>
      </c>
      <c r="J156" s="160">
        <f>4_SEFGenCol!F28</f>
        <v>0</v>
      </c>
      <c r="K156" s="155">
        <f>J156-I156</f>
        <v>0</v>
      </c>
      <c r="L156" s="156" t="e">
        <f>K156/I156</f>
        <v>#DIV/0!</v>
      </c>
    </row>
    <row r="157" spans="1:12" ht="12.75">
      <c r="A157" s="32">
        <v>150</v>
      </c>
      <c r="B157" s="145">
        <v>153</v>
      </c>
      <c r="C157" s="158"/>
      <c r="D157" s="35" t="s">
        <v>262</v>
      </c>
      <c r="E157" s="158"/>
      <c r="F157" s="158"/>
      <c r="G157" s="158"/>
      <c r="H157" s="159"/>
      <c r="I157" s="154">
        <f>I158+I159</f>
        <v>0</v>
      </c>
      <c r="J157" s="154">
        <f>J158+J159</f>
        <v>0</v>
      </c>
      <c r="K157" s="155">
        <f>J157-I157</f>
        <v>0</v>
      </c>
      <c r="L157" s="156" t="e">
        <f>K157/I157</f>
        <v>#DIV/0!</v>
      </c>
    </row>
    <row r="158" spans="1:12" ht="12.75">
      <c r="A158" s="32">
        <v>151</v>
      </c>
      <c r="B158" s="145">
        <v>154</v>
      </c>
      <c r="C158" s="158"/>
      <c r="D158" s="158"/>
      <c r="E158" s="158" t="s">
        <v>216</v>
      </c>
      <c r="F158" s="163"/>
      <c r="G158" s="158"/>
      <c r="H158" s="54"/>
      <c r="I158" s="161">
        <f>4_SEFGenCol!D11</f>
        <v>0</v>
      </c>
      <c r="J158" s="161">
        <f>4_SEFGenCol!D28</f>
        <v>0</v>
      </c>
      <c r="K158" s="155">
        <f>J158-I158</f>
        <v>0</v>
      </c>
      <c r="L158" s="156" t="e">
        <f>K158/I158</f>
        <v>#DIV/0!</v>
      </c>
    </row>
    <row r="159" spans="1:12" ht="12.75">
      <c r="A159" s="32">
        <v>152</v>
      </c>
      <c r="B159" s="145">
        <v>155</v>
      </c>
      <c r="C159" s="158"/>
      <c r="D159" s="183"/>
      <c r="E159" s="183" t="s">
        <v>263</v>
      </c>
      <c r="F159" s="163"/>
      <c r="G159" s="183"/>
      <c r="H159" s="54"/>
      <c r="I159" s="161">
        <f>4_SEFGenCol!E11</f>
        <v>0</v>
      </c>
      <c r="J159" s="161">
        <f>4_SEFGenCol!E28</f>
        <v>0</v>
      </c>
      <c r="K159" s="155">
        <f>J159-I159</f>
        <v>0</v>
      </c>
      <c r="L159" s="156" t="e">
        <f>K159/I159</f>
        <v>#DIV/0!</v>
      </c>
    </row>
    <row r="160" spans="1:12" ht="12.75">
      <c r="A160" s="32">
        <v>153</v>
      </c>
      <c r="B160" s="145">
        <v>156</v>
      </c>
      <c r="C160" s="158"/>
      <c r="D160" s="149" t="s">
        <v>238</v>
      </c>
      <c r="E160" s="183"/>
      <c r="F160" s="183"/>
      <c r="G160" s="183"/>
      <c r="H160" s="54"/>
      <c r="I160" s="161">
        <f>4_SEFGenCol!H11</f>
        <v>0</v>
      </c>
      <c r="J160" s="161">
        <f>4_SEFGenCol!H28</f>
        <v>0</v>
      </c>
      <c r="K160" s="166">
        <f>J160-I160</f>
        <v>0</v>
      </c>
      <c r="L160" s="156" t="e">
        <f>K160/I160</f>
        <v>#DIV/0!</v>
      </c>
    </row>
    <row r="161" spans="1:12" ht="12.75">
      <c r="A161" s="32">
        <v>154</v>
      </c>
      <c r="B161" s="145">
        <v>157</v>
      </c>
      <c r="D161" s="35" t="s">
        <v>264</v>
      </c>
      <c r="E161" s="183"/>
      <c r="F161" s="183"/>
      <c r="G161" s="183"/>
      <c r="H161" s="54"/>
      <c r="I161" s="161">
        <f>I162+I163</f>
        <v>0</v>
      </c>
      <c r="J161" s="154">
        <f>J162+J163</f>
        <v>0</v>
      </c>
      <c r="K161" s="155">
        <f>J161-I161</f>
        <v>0</v>
      </c>
      <c r="L161" s="156" t="e">
        <f>K161/I161</f>
        <v>#DIV/0!</v>
      </c>
    </row>
    <row r="162" spans="1:12" ht="12.75">
      <c r="A162" s="32">
        <v>155</v>
      </c>
      <c r="B162" s="145">
        <v>158</v>
      </c>
      <c r="C162" s="183"/>
      <c r="D162" s="183"/>
      <c r="E162" s="183" t="s">
        <v>246</v>
      </c>
      <c r="F162" s="163"/>
      <c r="G162" s="183"/>
      <c r="H162" s="54"/>
      <c r="I162" s="161">
        <f>4_SEFGenCol!I11</f>
        <v>0</v>
      </c>
      <c r="J162" s="161">
        <f>4_SEFGenCol!I28</f>
        <v>0</v>
      </c>
      <c r="K162" s="155">
        <f>J162-I162</f>
        <v>0</v>
      </c>
      <c r="L162" s="156" t="e">
        <f>K162/I162</f>
        <v>#DIV/0!</v>
      </c>
    </row>
    <row r="163" spans="1:12" ht="12.75">
      <c r="A163" s="32">
        <v>156</v>
      </c>
      <c r="B163" s="145">
        <v>159</v>
      </c>
      <c r="C163" s="183"/>
      <c r="D163" s="158"/>
      <c r="E163" s="158" t="s">
        <v>247</v>
      </c>
      <c r="F163" s="163"/>
      <c r="G163" s="158"/>
      <c r="H163" s="54"/>
      <c r="I163" s="161">
        <f>4_SEFGenCol!J11</f>
        <v>0</v>
      </c>
      <c r="J163" s="161">
        <f>4_SEFGenCol!J28</f>
        <v>0</v>
      </c>
      <c r="K163" s="155">
        <f>J163-I163</f>
        <v>0</v>
      </c>
      <c r="L163" s="156" t="e">
        <f>K163/I163</f>
        <v>#DIV/0!</v>
      </c>
    </row>
    <row r="164" spans="1:12" ht="12.75">
      <c r="A164" s="32">
        <v>157</v>
      </c>
      <c r="B164" s="145">
        <v>160</v>
      </c>
      <c r="D164" s="189" t="s">
        <v>265</v>
      </c>
      <c r="E164" s="189"/>
      <c r="F164" s="189"/>
      <c r="G164" s="190"/>
      <c r="H164" s="153"/>
      <c r="I164" s="161">
        <f>I165+I166</f>
        <v>0</v>
      </c>
      <c r="J164" s="154">
        <f>J165+J166</f>
        <v>0</v>
      </c>
      <c r="K164" s="155">
        <f>J164-I164</f>
        <v>0</v>
      </c>
      <c r="L164" s="156" t="e">
        <f>K164/I164</f>
        <v>#DIV/0!</v>
      </c>
    </row>
    <row r="165" spans="1:12" ht="12.75">
      <c r="A165" s="32">
        <v>158</v>
      </c>
      <c r="B165" s="145">
        <v>161</v>
      </c>
      <c r="C165" s="158"/>
      <c r="D165" s="158"/>
      <c r="E165" s="158" t="s">
        <v>253</v>
      </c>
      <c r="F165" s="163"/>
      <c r="G165" s="192"/>
      <c r="H165" s="153"/>
      <c r="I165" s="161">
        <f>4_SEFGenCol!K11</f>
        <v>0</v>
      </c>
      <c r="J165" s="161">
        <f>4_SEFGenCol!K28</f>
        <v>0</v>
      </c>
      <c r="K165" s="155">
        <f>J165-I165</f>
        <v>0</v>
      </c>
      <c r="L165" s="156" t="e">
        <f>K165/I165</f>
        <v>#DIV/0!</v>
      </c>
    </row>
    <row r="166" spans="1:12" ht="12.75">
      <c r="A166" s="32">
        <v>159</v>
      </c>
      <c r="B166" s="145">
        <v>162</v>
      </c>
      <c r="C166" s="158"/>
      <c r="D166" s="158"/>
      <c r="E166" s="158" t="s">
        <v>254</v>
      </c>
      <c r="G166" s="192"/>
      <c r="H166" s="153"/>
      <c r="I166" s="161">
        <f>4_SEFGenCol!L11</f>
        <v>0</v>
      </c>
      <c r="J166" s="161">
        <f>4_SEFGenCol!L28</f>
        <v>0</v>
      </c>
      <c r="K166" s="155">
        <f>J166-I166</f>
        <v>0</v>
      </c>
      <c r="L166" s="156" t="e">
        <f>K166/I166</f>
        <v>#DIV/0!</v>
      </c>
    </row>
    <row r="167" spans="1:12" ht="12.75">
      <c r="A167" s="32">
        <v>160</v>
      </c>
      <c r="B167" s="145">
        <v>163</v>
      </c>
      <c r="C167" s="35" t="s">
        <v>266</v>
      </c>
      <c r="D167" s="158"/>
      <c r="E167" s="158"/>
      <c r="F167" s="158"/>
      <c r="G167" s="158"/>
      <c r="H167" s="179"/>
      <c r="I167" s="154">
        <f>I148+I153+I157+I160+I161+I164</f>
        <v>140000000</v>
      </c>
      <c r="J167" s="154">
        <f>J148+J153+J157+J161+J164+J160</f>
        <v>95232153.50499998</v>
      </c>
      <c r="K167" s="155">
        <f>J167-I167</f>
        <v>-44767846.49500002</v>
      </c>
      <c r="L167" s="156">
        <f>K167/I167</f>
        <v>-0.319770332107143</v>
      </c>
    </row>
    <row r="168" spans="1:12" ht="12.75">
      <c r="A168" s="32">
        <v>161</v>
      </c>
      <c r="B168" s="145">
        <v>164</v>
      </c>
      <c r="C168" s="35" t="s">
        <v>267</v>
      </c>
      <c r="D168" s="158"/>
      <c r="E168" s="158"/>
      <c r="F168" s="158"/>
      <c r="G168" s="158"/>
      <c r="H168" s="153"/>
      <c r="I168" s="154">
        <f>I167+I146</f>
        <v>2294506997.49</v>
      </c>
      <c r="J168" s="154">
        <f>J167+J146</f>
        <v>1170649175.2924998</v>
      </c>
      <c r="K168" s="155">
        <f>J168-I168</f>
        <v>-1123857822.1975</v>
      </c>
      <c r="L168" s="156">
        <f>K168/I168</f>
        <v>-0.48980361508023607</v>
      </c>
    </row>
    <row r="169" spans="2:13" ht="12.75">
      <c r="B169" s="145"/>
      <c r="I169" s="41" t="s">
        <v>268</v>
      </c>
      <c r="M169" s="195"/>
    </row>
    <row r="170" spans="2:13" ht="12.75">
      <c r="B170" s="20" t="s">
        <v>269</v>
      </c>
      <c r="C170" s="2"/>
      <c r="D170" s="2"/>
      <c r="E170" s="2"/>
      <c r="H170" s="196"/>
      <c r="I170" s="197"/>
      <c r="J170" s="41"/>
      <c r="M170" s="78"/>
    </row>
    <row r="171" spans="2:12" ht="12.75">
      <c r="B171" s="2"/>
      <c r="C171" s="2"/>
      <c r="D171" s="2"/>
      <c r="E171" s="2"/>
      <c r="I171" s="11"/>
      <c r="J171" s="198"/>
      <c r="K171" s="17"/>
      <c r="L171" s="17"/>
    </row>
    <row r="172" spans="4:10" ht="11.25" customHeight="1">
      <c r="D172" s="199"/>
      <c r="E172" s="2"/>
      <c r="I172" s="702" t="s">
        <v>270</v>
      </c>
      <c r="J172" s="702"/>
    </row>
    <row r="173" spans="4:10" ht="11.25" customHeight="1">
      <c r="D173" s="199"/>
      <c r="E173" s="2"/>
      <c r="I173" s="41"/>
      <c r="J173" s="41"/>
    </row>
    <row r="174" spans="4:10" ht="11.25" customHeight="1">
      <c r="D174" s="199"/>
      <c r="E174" s="2"/>
      <c r="I174" s="41"/>
      <c r="J174" s="41"/>
    </row>
    <row r="175" spans="4:7" ht="11.25" customHeight="1">
      <c r="D175" s="200"/>
      <c r="E175" s="201"/>
      <c r="F175" s="201"/>
      <c r="G175" s="201"/>
    </row>
    <row r="176" spans="4:7" ht="12.75">
      <c r="D176" s="201"/>
      <c r="E176" s="201"/>
      <c r="F176" s="201"/>
      <c r="G176" s="201"/>
    </row>
    <row r="177" spans="4:7" ht="12.75">
      <c r="D177" s="201"/>
      <c r="E177" s="201"/>
      <c r="F177" s="202"/>
      <c r="G177" s="201"/>
    </row>
    <row r="178" spans="4:7" ht="12.75">
      <c r="D178" s="201"/>
      <c r="E178" s="201"/>
      <c r="F178" s="202"/>
      <c r="G178" s="201"/>
    </row>
  </sheetData>
  <sheetProtection selectLockedCells="1" selectUnlockedCells="1"/>
  <mergeCells count="5">
    <mergeCell ref="I172:J172"/>
    <mergeCell ref="C3:L3"/>
    <mergeCell ref="H5:L5"/>
    <mergeCell ref="H6:L6"/>
    <mergeCell ref="C7:G7"/>
  </mergeCells>
  <printOptions/>
  <pageMargins left="0" right="0" top="0.25" bottom="0.2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BG252"/>
  <sheetViews>
    <sheetView showGridLines="0" workbookViewId="0" topLeftCell="AB1">
      <selection activeCell="AJ1" sqref="AJ1"/>
    </sheetView>
  </sheetViews>
  <sheetFormatPr defaultColWidth="9.140625" defaultRowHeight="12.75"/>
  <cols>
    <col min="1" max="1" width="8.57421875" style="203" customWidth="1"/>
    <col min="2" max="2" width="10.421875" style="203" customWidth="1"/>
    <col min="3" max="3" width="7.140625" style="203" customWidth="1"/>
    <col min="4" max="4" width="11.00390625" style="204" customWidth="1"/>
    <col min="5" max="5" width="6.140625" style="204" customWidth="1"/>
    <col min="6" max="6" width="7.00390625" style="205" customWidth="1"/>
    <col min="7" max="36" width="15.28125" style="162" customWidth="1"/>
    <col min="37" max="59" width="13.7109375" style="162" customWidth="1"/>
    <col min="60" max="16384" width="13.7109375" style="206" customWidth="1"/>
  </cols>
  <sheetData>
    <row r="1" spans="1:3" ht="12.75">
      <c r="A1" s="207" t="s">
        <v>271</v>
      </c>
      <c r="B1" s="207"/>
      <c r="C1" s="207"/>
    </row>
    <row r="2" spans="1:13" ht="12" customHeight="1">
      <c r="A2" s="203" t="s">
        <v>272</v>
      </c>
      <c r="B2" s="208"/>
      <c r="C2" s="208"/>
      <c r="G2" s="209"/>
      <c r="H2" s="209"/>
      <c r="I2" s="209"/>
      <c r="J2" s="209"/>
      <c r="K2" s="209"/>
      <c r="L2" s="209"/>
      <c r="M2" s="209"/>
    </row>
    <row r="3" spans="1:14" ht="12" customHeight="1">
      <c r="A3" s="713" t="s">
        <v>273</v>
      </c>
      <c r="B3" s="713"/>
      <c r="C3" s="713"/>
      <c r="D3" s="713"/>
      <c r="E3" s="713"/>
      <c r="F3" s="713"/>
      <c r="G3" s="714" t="s">
        <v>274</v>
      </c>
      <c r="H3" s="714"/>
      <c r="I3" s="714"/>
      <c r="J3" s="714"/>
      <c r="K3" s="714" t="s">
        <v>40</v>
      </c>
      <c r="L3" s="714"/>
      <c r="M3" s="714"/>
      <c r="N3" s="714"/>
    </row>
    <row r="4" spans="1:14" ht="12" customHeight="1">
      <c r="A4" s="713"/>
      <c r="B4" s="713"/>
      <c r="C4" s="713"/>
      <c r="D4" s="713"/>
      <c r="E4" s="713"/>
      <c r="F4" s="713"/>
      <c r="G4" s="211" t="s">
        <v>275</v>
      </c>
      <c r="H4" s="210" t="s">
        <v>276</v>
      </c>
      <c r="I4" s="715" t="s">
        <v>277</v>
      </c>
      <c r="J4" s="715"/>
      <c r="K4" s="210" t="s">
        <v>275</v>
      </c>
      <c r="L4" s="210" t="s">
        <v>276</v>
      </c>
      <c r="M4" s="716" t="s">
        <v>277</v>
      </c>
      <c r="N4" s="716"/>
    </row>
    <row r="5" spans="1:14" ht="12" customHeight="1">
      <c r="A5" s="713"/>
      <c r="B5" s="713"/>
      <c r="C5" s="713"/>
      <c r="D5" s="713"/>
      <c r="E5" s="713"/>
      <c r="F5" s="713"/>
      <c r="G5" s="213"/>
      <c r="H5" s="214"/>
      <c r="I5" s="212" t="s">
        <v>275</v>
      </c>
      <c r="J5" s="215" t="s">
        <v>276</v>
      </c>
      <c r="K5" s="214"/>
      <c r="L5" s="214"/>
      <c r="M5" s="212" t="s">
        <v>275</v>
      </c>
      <c r="N5" s="216" t="s">
        <v>276</v>
      </c>
    </row>
    <row r="6" spans="1:14" ht="12" customHeight="1">
      <c r="A6" s="217" t="s">
        <v>278</v>
      </c>
      <c r="B6" s="218"/>
      <c r="C6" s="218"/>
      <c r="D6" s="219"/>
      <c r="E6" s="219"/>
      <c r="F6" s="220"/>
      <c r="G6" s="221">
        <v>101900000</v>
      </c>
      <c r="H6" s="221">
        <v>0</v>
      </c>
      <c r="I6" s="222">
        <v>0</v>
      </c>
      <c r="J6" s="222">
        <v>0</v>
      </c>
      <c r="K6" s="221">
        <v>140000000</v>
      </c>
      <c r="L6" s="221">
        <v>0</v>
      </c>
      <c r="M6" s="222">
        <v>0</v>
      </c>
      <c r="N6" s="222">
        <v>0</v>
      </c>
    </row>
    <row r="7" spans="2:13" ht="15">
      <c r="B7" s="208"/>
      <c r="C7" s="208"/>
      <c r="D7" s="223"/>
      <c r="G7" s="209"/>
      <c r="H7" s="209"/>
      <c r="I7" s="209"/>
      <c r="J7" s="209"/>
      <c r="K7" s="209"/>
      <c r="L7" s="209"/>
      <c r="M7" s="209"/>
    </row>
    <row r="8" spans="1:13" ht="12" customHeight="1">
      <c r="A8" s="203" t="s">
        <v>279</v>
      </c>
      <c r="B8" s="208"/>
      <c r="C8" s="208"/>
      <c r="G8" s="209"/>
      <c r="H8" s="209"/>
      <c r="I8" s="209"/>
      <c r="J8" s="209"/>
      <c r="K8" s="209"/>
      <c r="L8" s="209"/>
      <c r="M8" s="209"/>
    </row>
    <row r="9" spans="1:13" ht="12.75" customHeight="1">
      <c r="A9" s="203" t="s">
        <v>280</v>
      </c>
      <c r="B9" s="224"/>
      <c r="C9" s="208"/>
      <c r="J9" s="225"/>
      <c r="M9" s="225"/>
    </row>
    <row r="10" spans="1:2" ht="12" customHeight="1">
      <c r="A10" s="203" t="s">
        <v>281</v>
      </c>
      <c r="B10" s="208"/>
    </row>
    <row r="11" ht="11.25" customHeight="1"/>
    <row r="12" spans="1:59" s="231" customFormat="1" ht="12.75" customHeight="1">
      <c r="A12" s="683" t="s">
        <v>282</v>
      </c>
      <c r="B12" s="672" t="s">
        <v>283</v>
      </c>
      <c r="C12" s="673" t="s">
        <v>284</v>
      </c>
      <c r="D12" s="686" t="s">
        <v>285</v>
      </c>
      <c r="E12" s="686" t="s">
        <v>286</v>
      </c>
      <c r="F12" s="687" t="s">
        <v>287</v>
      </c>
      <c r="G12" s="682" t="s">
        <v>288</v>
      </c>
      <c r="H12" s="682"/>
      <c r="I12" s="682"/>
      <c r="J12" s="682"/>
      <c r="K12" s="682"/>
      <c r="L12" s="682"/>
      <c r="M12" s="682"/>
      <c r="N12" s="682" t="s">
        <v>289</v>
      </c>
      <c r="O12" s="682"/>
      <c r="P12" s="682"/>
      <c r="Q12" s="682"/>
      <c r="R12" s="682"/>
      <c r="S12" s="682"/>
      <c r="T12" s="682"/>
      <c r="U12" s="684" t="s">
        <v>22</v>
      </c>
      <c r="V12" s="684"/>
      <c r="W12" s="684"/>
      <c r="X12" s="684"/>
      <c r="Y12" s="684"/>
      <c r="Z12" s="684"/>
      <c r="AA12" s="684"/>
      <c r="AB12" s="685" t="s">
        <v>290</v>
      </c>
      <c r="AC12" s="685"/>
      <c r="AD12" s="685"/>
      <c r="AE12" s="685"/>
      <c r="AF12" s="685"/>
      <c r="AG12" s="685"/>
      <c r="AH12" s="685"/>
      <c r="AI12" s="229" t="s">
        <v>291</v>
      </c>
      <c r="AJ12" s="229" t="s">
        <v>292</v>
      </c>
      <c r="AK12" s="230"/>
      <c r="AL12" s="230"/>
      <c r="AM12" s="230"/>
      <c r="AN12" s="230"/>
      <c r="AO12" s="230"/>
      <c r="AP12" s="230"/>
      <c r="AQ12" s="230"/>
      <c r="AR12" s="230"/>
      <c r="AS12" s="230"/>
      <c r="AT12" s="230"/>
      <c r="AU12" s="230"/>
      <c r="AV12" s="230"/>
      <c r="AW12" s="230"/>
      <c r="AX12" s="230"/>
      <c r="AY12" s="230"/>
      <c r="AZ12" s="230"/>
      <c r="BA12" s="230"/>
      <c r="BB12" s="230"/>
      <c r="BC12" s="230"/>
      <c r="BD12" s="230"/>
      <c r="BE12" s="230"/>
      <c r="BF12" s="230"/>
      <c r="BG12" s="230"/>
    </row>
    <row r="13" spans="1:59" s="231" customFormat="1" ht="12.75" customHeight="1">
      <c r="A13" s="683"/>
      <c r="B13" s="672"/>
      <c r="C13" s="673"/>
      <c r="D13" s="686"/>
      <c r="E13" s="686"/>
      <c r="F13" s="687"/>
      <c r="G13" s="708" t="s">
        <v>293</v>
      </c>
      <c r="H13" s="704" t="s">
        <v>294</v>
      </c>
      <c r="I13" s="704" t="s">
        <v>295</v>
      </c>
      <c r="J13" s="705" t="s">
        <v>277</v>
      </c>
      <c r="K13" s="705"/>
      <c r="L13" s="704" t="s">
        <v>296</v>
      </c>
      <c r="M13" s="711" t="s">
        <v>297</v>
      </c>
      <c r="N13" s="712" t="s">
        <v>298</v>
      </c>
      <c r="O13" s="704" t="s">
        <v>294</v>
      </c>
      <c r="P13" s="704" t="s">
        <v>299</v>
      </c>
      <c r="Q13" s="705" t="s">
        <v>277</v>
      </c>
      <c r="R13" s="705"/>
      <c r="S13" s="704" t="s">
        <v>300</v>
      </c>
      <c r="T13" s="706" t="s">
        <v>301</v>
      </c>
      <c r="U13" s="708" t="s">
        <v>298</v>
      </c>
      <c r="V13" s="704" t="s">
        <v>294</v>
      </c>
      <c r="W13" s="704" t="s">
        <v>299</v>
      </c>
      <c r="X13" s="710" t="s">
        <v>277</v>
      </c>
      <c r="Y13" s="710"/>
      <c r="Z13" s="706" t="s">
        <v>302</v>
      </c>
      <c r="AA13" s="706" t="s">
        <v>303</v>
      </c>
      <c r="AB13" s="708" t="s">
        <v>298</v>
      </c>
      <c r="AC13" s="704" t="s">
        <v>294</v>
      </c>
      <c r="AD13" s="704" t="s">
        <v>299</v>
      </c>
      <c r="AE13" s="710" t="s">
        <v>277</v>
      </c>
      <c r="AF13" s="710"/>
      <c r="AG13" s="706" t="s">
        <v>304</v>
      </c>
      <c r="AH13" s="707" t="s">
        <v>305</v>
      </c>
      <c r="AI13" s="236" t="s">
        <v>104</v>
      </c>
      <c r="AJ13" s="236" t="s">
        <v>104</v>
      </c>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row>
    <row r="14" spans="1:59" s="240" customFormat="1" ht="43.5" customHeight="1">
      <c r="A14" s="683"/>
      <c r="B14" s="672"/>
      <c r="C14" s="673"/>
      <c r="D14" s="686"/>
      <c r="E14" s="686"/>
      <c r="F14" s="687"/>
      <c r="G14" s="708"/>
      <c r="H14" s="704"/>
      <c r="I14" s="704"/>
      <c r="J14" s="233" t="s">
        <v>306</v>
      </c>
      <c r="K14" s="233" t="s">
        <v>307</v>
      </c>
      <c r="L14" s="704"/>
      <c r="M14" s="711"/>
      <c r="N14" s="712"/>
      <c r="O14" s="704"/>
      <c r="P14" s="704"/>
      <c r="Q14" s="233" t="s">
        <v>306</v>
      </c>
      <c r="R14" s="233" t="s">
        <v>307</v>
      </c>
      <c r="S14" s="704"/>
      <c r="T14" s="706"/>
      <c r="U14" s="708"/>
      <c r="V14" s="704"/>
      <c r="W14" s="704"/>
      <c r="X14" s="233" t="s">
        <v>306</v>
      </c>
      <c r="Y14" s="237" t="s">
        <v>307</v>
      </c>
      <c r="Z14" s="706"/>
      <c r="AA14" s="706"/>
      <c r="AB14" s="708"/>
      <c r="AC14" s="704"/>
      <c r="AD14" s="704"/>
      <c r="AE14" s="233" t="s">
        <v>306</v>
      </c>
      <c r="AF14" s="237" t="s">
        <v>307</v>
      </c>
      <c r="AG14" s="706"/>
      <c r="AH14" s="707"/>
      <c r="AI14" s="238" t="s">
        <v>308</v>
      </c>
      <c r="AJ14" s="238" t="s">
        <v>309</v>
      </c>
      <c r="AK14" s="239"/>
      <c r="AL14" s="239"/>
      <c r="AM14" s="239"/>
      <c r="AN14" s="239"/>
      <c r="AO14" s="239"/>
      <c r="AP14" s="239"/>
      <c r="AQ14" s="239"/>
      <c r="AR14" s="239"/>
      <c r="AS14" s="239"/>
      <c r="AT14" s="239"/>
      <c r="AU14" s="239"/>
      <c r="AV14" s="239"/>
      <c r="AW14" s="239"/>
      <c r="AX14" s="239"/>
      <c r="AY14" s="239"/>
      <c r="AZ14" s="239"/>
      <c r="BA14" s="239"/>
      <c r="BB14" s="239"/>
      <c r="BC14" s="239"/>
      <c r="BD14" s="239"/>
      <c r="BE14" s="239"/>
      <c r="BF14" s="239"/>
      <c r="BG14" s="239"/>
    </row>
    <row r="15" spans="1:59" s="240" customFormat="1" ht="7.5" customHeight="1">
      <c r="A15" s="241">
        <v>1</v>
      </c>
      <c r="B15" s="242">
        <v>2</v>
      </c>
      <c r="C15" s="241">
        <v>3</v>
      </c>
      <c r="D15" s="242">
        <v>4</v>
      </c>
      <c r="E15" s="241">
        <v>5</v>
      </c>
      <c r="F15" s="242">
        <v>6</v>
      </c>
      <c r="G15" s="241">
        <v>7</v>
      </c>
      <c r="H15" s="242">
        <v>8</v>
      </c>
      <c r="I15" s="241">
        <v>9</v>
      </c>
      <c r="J15" s="242">
        <v>10</v>
      </c>
      <c r="K15" s="241">
        <v>11</v>
      </c>
      <c r="L15" s="242">
        <v>12</v>
      </c>
      <c r="M15" s="241">
        <v>13</v>
      </c>
      <c r="N15" s="242">
        <v>14</v>
      </c>
      <c r="O15" s="241">
        <v>15</v>
      </c>
      <c r="P15" s="242">
        <v>16</v>
      </c>
      <c r="Q15" s="241">
        <v>17</v>
      </c>
      <c r="R15" s="242">
        <v>18</v>
      </c>
      <c r="S15" s="243">
        <v>19</v>
      </c>
      <c r="T15" s="242">
        <v>20</v>
      </c>
      <c r="U15" s="241">
        <v>21</v>
      </c>
      <c r="V15" s="242">
        <v>22</v>
      </c>
      <c r="W15" s="241">
        <v>23</v>
      </c>
      <c r="X15" s="242">
        <v>24</v>
      </c>
      <c r="Y15" s="241">
        <v>25</v>
      </c>
      <c r="Z15" s="244">
        <v>26</v>
      </c>
      <c r="AA15" s="245">
        <v>27</v>
      </c>
      <c r="AB15" s="242">
        <v>28</v>
      </c>
      <c r="AC15" s="241">
        <v>29</v>
      </c>
      <c r="AD15" s="242">
        <v>30</v>
      </c>
      <c r="AE15" s="241">
        <v>31</v>
      </c>
      <c r="AF15" s="242">
        <v>32</v>
      </c>
      <c r="AG15" s="245">
        <v>33</v>
      </c>
      <c r="AH15" s="242">
        <v>34</v>
      </c>
      <c r="AI15" s="246">
        <v>35</v>
      </c>
      <c r="AJ15" s="244">
        <v>36</v>
      </c>
      <c r="AK15" s="239"/>
      <c r="AL15" s="239"/>
      <c r="AM15" s="239"/>
      <c r="AN15" s="239"/>
      <c r="AO15" s="239"/>
      <c r="AP15" s="239"/>
      <c r="AQ15" s="239"/>
      <c r="AR15" s="239"/>
      <c r="AS15" s="239"/>
      <c r="AT15" s="239"/>
      <c r="AU15" s="239"/>
      <c r="AV15" s="239"/>
      <c r="AW15" s="239"/>
      <c r="AX15" s="239"/>
      <c r="AY15" s="239"/>
      <c r="AZ15" s="239"/>
      <c r="BA15" s="239"/>
      <c r="BB15" s="239"/>
      <c r="BC15" s="239"/>
      <c r="BD15" s="239"/>
      <c r="BE15" s="239"/>
      <c r="BF15" s="239"/>
      <c r="BG15" s="239"/>
    </row>
    <row r="16" spans="1:59" s="240" customFormat="1" ht="13.5" customHeight="1">
      <c r="A16" s="247" t="s">
        <v>310</v>
      </c>
      <c r="B16" s="226"/>
      <c r="C16" s="248"/>
      <c r="D16" s="248"/>
      <c r="E16" s="248"/>
      <c r="F16" s="226"/>
      <c r="G16" s="235"/>
      <c r="H16" s="235"/>
      <c r="I16" s="235"/>
      <c r="J16" s="235"/>
      <c r="K16" s="235"/>
      <c r="L16" s="249">
        <f>G16+I16+J16+K16</f>
        <v>0</v>
      </c>
      <c r="M16" s="249">
        <f>+L16-H16</f>
        <v>0</v>
      </c>
      <c r="N16" s="235"/>
      <c r="O16" s="235"/>
      <c r="P16" s="235"/>
      <c r="Q16" s="235"/>
      <c r="R16" s="235"/>
      <c r="S16" s="250">
        <f>N16+P16+Q16+R16</f>
        <v>0</v>
      </c>
      <c r="T16" s="250">
        <f>+S16-O16</f>
        <v>0</v>
      </c>
      <c r="U16" s="235"/>
      <c r="V16" s="235"/>
      <c r="W16" s="235"/>
      <c r="X16" s="235"/>
      <c r="Y16" s="235"/>
      <c r="Z16" s="249">
        <f>+U16+W16+Y16+X16</f>
        <v>0</v>
      </c>
      <c r="AA16" s="249">
        <f>+Z16-V16</f>
        <v>0</v>
      </c>
      <c r="AB16" s="251"/>
      <c r="AC16" s="251"/>
      <c r="AD16" s="251"/>
      <c r="AE16" s="251"/>
      <c r="AF16" s="251"/>
      <c r="AG16" s="249">
        <f>+AB16+AD16+AF16+AE16</f>
        <v>0</v>
      </c>
      <c r="AH16" s="249">
        <f>+AG16-AC16</f>
        <v>0</v>
      </c>
      <c r="AI16" s="250">
        <f>L16+S16+Z16+AG16</f>
        <v>0</v>
      </c>
      <c r="AJ16" s="250">
        <f>M16+T16+AA16+AH16</f>
        <v>0</v>
      </c>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row>
    <row r="17" spans="1:36" ht="12.75">
      <c r="A17" s="252"/>
      <c r="B17" s="253"/>
      <c r="C17" s="253"/>
      <c r="D17" s="254"/>
      <c r="E17" s="254"/>
      <c r="F17" s="253"/>
      <c r="G17" s="255"/>
      <c r="H17" s="255"/>
      <c r="I17" s="255"/>
      <c r="J17" s="255"/>
      <c r="K17" s="255"/>
      <c r="L17" s="250">
        <f>G17+I17+J17+K17</f>
        <v>0</v>
      </c>
      <c r="M17" s="249">
        <f>+L17-H17</f>
        <v>0</v>
      </c>
      <c r="N17" s="256"/>
      <c r="O17" s="256"/>
      <c r="P17" s="256"/>
      <c r="Q17" s="256"/>
      <c r="R17" s="256"/>
      <c r="S17" s="250">
        <f>N17+P17+Q17+R17</f>
        <v>0</v>
      </c>
      <c r="T17" s="250">
        <f>+S17-O17</f>
        <v>0</v>
      </c>
      <c r="U17" s="255"/>
      <c r="V17" s="255"/>
      <c r="W17" s="255"/>
      <c r="X17" s="255"/>
      <c r="Y17" s="255"/>
      <c r="Z17" s="257">
        <f>+U17+W17+Y17+X17</f>
        <v>0</v>
      </c>
      <c r="AA17" s="257">
        <f>+Z17-V17</f>
        <v>0</v>
      </c>
      <c r="AB17" s="255"/>
      <c r="AC17" s="255"/>
      <c r="AD17" s="255"/>
      <c r="AE17" s="255"/>
      <c r="AF17" s="255"/>
      <c r="AG17" s="257">
        <f>+AB17+AD17+AF17+AE17</f>
        <v>0</v>
      </c>
      <c r="AH17" s="257">
        <f>+AG17-AC17</f>
        <v>0</v>
      </c>
      <c r="AI17" s="258">
        <f>L17+S17+Z17+AG17</f>
        <v>0</v>
      </c>
      <c r="AJ17" s="250">
        <f>M17+T17+AA17+AH17</f>
        <v>0</v>
      </c>
    </row>
    <row r="18" spans="1:36" ht="12.75">
      <c r="A18" s="252"/>
      <c r="B18" s="253"/>
      <c r="C18" s="253"/>
      <c r="D18" s="254"/>
      <c r="E18" s="254"/>
      <c r="F18" s="253"/>
      <c r="G18" s="255"/>
      <c r="H18" s="255"/>
      <c r="I18" s="255"/>
      <c r="J18" s="255"/>
      <c r="K18" s="255"/>
      <c r="L18" s="250">
        <f>G18+I18+J18+K18</f>
        <v>0</v>
      </c>
      <c r="M18" s="249">
        <f>+L18-H18</f>
        <v>0</v>
      </c>
      <c r="N18" s="255"/>
      <c r="O18" s="255"/>
      <c r="P18" s="255"/>
      <c r="Q18" s="255"/>
      <c r="R18" s="255"/>
      <c r="S18" s="258">
        <f>N18+P18+Q18+R18</f>
        <v>0</v>
      </c>
      <c r="T18" s="250">
        <f>+S18-O18</f>
        <v>0</v>
      </c>
      <c r="U18" s="255"/>
      <c r="V18" s="255"/>
      <c r="W18" s="255"/>
      <c r="X18" s="255"/>
      <c r="Y18" s="255"/>
      <c r="Z18" s="257">
        <f>+U18+W18+Y18+X18</f>
        <v>0</v>
      </c>
      <c r="AA18" s="257">
        <f>+Z18-V18</f>
        <v>0</v>
      </c>
      <c r="AB18" s="255"/>
      <c r="AC18" s="255"/>
      <c r="AD18" s="255"/>
      <c r="AE18" s="255"/>
      <c r="AF18" s="255"/>
      <c r="AG18" s="257">
        <f>+AB18+AD18+AF18+AE18</f>
        <v>0</v>
      </c>
      <c r="AH18" s="257">
        <f>+AG18-AC18</f>
        <v>0</v>
      </c>
      <c r="AI18" s="258">
        <f>L18+S18+Z18+AG18</f>
        <v>0</v>
      </c>
      <c r="AJ18" s="250">
        <f>M18+T18+AA18+AH18</f>
        <v>0</v>
      </c>
    </row>
    <row r="19" spans="1:36" ht="12.75">
      <c r="A19" s="252"/>
      <c r="B19" s="253"/>
      <c r="C19" s="253"/>
      <c r="D19" s="254"/>
      <c r="E19" s="254"/>
      <c r="F19" s="253"/>
      <c r="G19" s="255"/>
      <c r="H19" s="255"/>
      <c r="I19" s="255"/>
      <c r="J19" s="255"/>
      <c r="K19" s="255"/>
      <c r="L19" s="250">
        <f>G19+I19+J19+K19</f>
        <v>0</v>
      </c>
      <c r="M19" s="249">
        <f>+L19-H19</f>
        <v>0</v>
      </c>
      <c r="N19" s="255"/>
      <c r="O19" s="255"/>
      <c r="P19" s="255"/>
      <c r="Q19" s="255"/>
      <c r="R19" s="255"/>
      <c r="S19" s="258">
        <f>N19+P19+Q19+R19</f>
        <v>0</v>
      </c>
      <c r="T19" s="250">
        <f>+S19-O19</f>
        <v>0</v>
      </c>
      <c r="U19" s="255"/>
      <c r="V19" s="255"/>
      <c r="W19" s="255"/>
      <c r="X19" s="255"/>
      <c r="Y19" s="255"/>
      <c r="Z19" s="257">
        <f>+U19+W19+Y19+X19</f>
        <v>0</v>
      </c>
      <c r="AA19" s="257">
        <f>+Z19-V19</f>
        <v>0</v>
      </c>
      <c r="AB19" s="255"/>
      <c r="AC19" s="255"/>
      <c r="AD19" s="255"/>
      <c r="AE19" s="255"/>
      <c r="AF19" s="255"/>
      <c r="AG19" s="257">
        <f>+AB19+AD19+AF19+AE19</f>
        <v>0</v>
      </c>
      <c r="AH19" s="257">
        <f>+AG19-AC19</f>
        <v>0</v>
      </c>
      <c r="AI19" s="258">
        <f>L19+S19+Z19+AG19</f>
        <v>0</v>
      </c>
      <c r="AJ19" s="250">
        <f>M19+T19+AA19+AH19</f>
        <v>0</v>
      </c>
    </row>
    <row r="20" spans="1:36" ht="12.75">
      <c r="A20" s="252"/>
      <c r="B20" s="253"/>
      <c r="C20" s="253"/>
      <c r="D20" s="254"/>
      <c r="E20" s="254"/>
      <c r="F20" s="253"/>
      <c r="G20" s="255"/>
      <c r="H20" s="255"/>
      <c r="I20" s="255"/>
      <c r="J20" s="255"/>
      <c r="K20" s="255"/>
      <c r="L20" s="250">
        <f>G20+I20+J20+K20</f>
        <v>0</v>
      </c>
      <c r="M20" s="249">
        <f>+L20-H20</f>
        <v>0</v>
      </c>
      <c r="N20" s="255"/>
      <c r="O20" s="255"/>
      <c r="P20" s="255"/>
      <c r="Q20" s="255"/>
      <c r="R20" s="255"/>
      <c r="S20" s="258">
        <f>N20+P20+Q20+R20</f>
        <v>0</v>
      </c>
      <c r="T20" s="250">
        <f>+S20-O20</f>
        <v>0</v>
      </c>
      <c r="U20" s="255"/>
      <c r="V20" s="255"/>
      <c r="W20" s="255"/>
      <c r="X20" s="255"/>
      <c r="Y20" s="255"/>
      <c r="Z20" s="257">
        <f>+U20+W20+Y20+X20</f>
        <v>0</v>
      </c>
      <c r="AA20" s="257">
        <f>+Z20-V20</f>
        <v>0</v>
      </c>
      <c r="AB20" s="255"/>
      <c r="AC20" s="255"/>
      <c r="AD20" s="255"/>
      <c r="AE20" s="255"/>
      <c r="AF20" s="255"/>
      <c r="AG20" s="257">
        <f>+AB20+AD20+AF20+AE20</f>
        <v>0</v>
      </c>
      <c r="AH20" s="257">
        <f>+AG20-AC20</f>
        <v>0</v>
      </c>
      <c r="AI20" s="258">
        <f>L20+S20+Z20+AG20</f>
        <v>0</v>
      </c>
      <c r="AJ20" s="250">
        <f>M20+T20+AA20+AH20</f>
        <v>0</v>
      </c>
    </row>
    <row r="21" spans="1:36" ht="15.75" customHeight="1">
      <c r="A21" s="252"/>
      <c r="B21" s="253"/>
      <c r="C21" s="253"/>
      <c r="D21" s="254"/>
      <c r="E21" s="254"/>
      <c r="F21" s="253"/>
      <c r="G21" s="255"/>
      <c r="H21" s="255"/>
      <c r="I21" s="255"/>
      <c r="J21" s="255"/>
      <c r="K21" s="255"/>
      <c r="L21" s="250">
        <f>G21+I21+J21+K21</f>
        <v>0</v>
      </c>
      <c r="M21" s="249">
        <f>+L21-H21</f>
        <v>0</v>
      </c>
      <c r="N21" s="255"/>
      <c r="O21" s="255"/>
      <c r="P21" s="255"/>
      <c r="Q21" s="255"/>
      <c r="R21" s="255"/>
      <c r="S21" s="258">
        <f>N21+P21+Q21+R21</f>
        <v>0</v>
      </c>
      <c r="T21" s="250">
        <f>+S21-O21</f>
        <v>0</v>
      </c>
      <c r="U21" s="255"/>
      <c r="V21" s="255"/>
      <c r="W21" s="255"/>
      <c r="X21" s="255"/>
      <c r="Y21" s="255"/>
      <c r="Z21" s="257">
        <f>+U21+W21+Y21+X21</f>
        <v>0</v>
      </c>
      <c r="AA21" s="257">
        <f>+Z21-V21</f>
        <v>0</v>
      </c>
      <c r="AB21" s="255"/>
      <c r="AC21" s="255"/>
      <c r="AD21" s="255"/>
      <c r="AE21" s="255"/>
      <c r="AF21" s="255"/>
      <c r="AG21" s="257">
        <f>+AB21+AD21+AF21+AE21</f>
        <v>0</v>
      </c>
      <c r="AH21" s="257">
        <f>+AG21-AC21</f>
        <v>0</v>
      </c>
      <c r="AI21" s="258">
        <f>L21+S21+Z21+AG21</f>
        <v>0</v>
      </c>
      <c r="AJ21" s="250">
        <f>M21+T21+AA21+AH21</f>
        <v>0</v>
      </c>
    </row>
    <row r="22" spans="1:36" ht="12.75">
      <c r="A22" s="252"/>
      <c r="B22" s="253"/>
      <c r="C22" s="253"/>
      <c r="D22" s="254"/>
      <c r="E22" s="254"/>
      <c r="F22" s="253"/>
      <c r="G22" s="255"/>
      <c r="H22" s="255"/>
      <c r="I22" s="255"/>
      <c r="J22" s="255"/>
      <c r="K22" s="255"/>
      <c r="L22" s="250">
        <f>G22+I22+J22+K22</f>
        <v>0</v>
      </c>
      <c r="M22" s="249">
        <f>+L22-H22</f>
        <v>0</v>
      </c>
      <c r="N22" s="255"/>
      <c r="O22" s="255"/>
      <c r="P22" s="255"/>
      <c r="Q22" s="255"/>
      <c r="R22" s="255"/>
      <c r="S22" s="258">
        <f>N22+P22+Q22+R22</f>
        <v>0</v>
      </c>
      <c r="T22" s="250">
        <f>+S22-O22</f>
        <v>0</v>
      </c>
      <c r="U22" s="255"/>
      <c r="V22" s="255"/>
      <c r="W22" s="255"/>
      <c r="X22" s="255"/>
      <c r="Y22" s="255"/>
      <c r="Z22" s="257">
        <f>+U22+W22+Y22+X22</f>
        <v>0</v>
      </c>
      <c r="AA22" s="257">
        <f>+Z22-V22</f>
        <v>0</v>
      </c>
      <c r="AB22" s="255"/>
      <c r="AC22" s="255"/>
      <c r="AD22" s="255"/>
      <c r="AE22" s="255"/>
      <c r="AF22" s="255"/>
      <c r="AG22" s="257">
        <f>+AB22+AD22+AF22+AE22</f>
        <v>0</v>
      </c>
      <c r="AH22" s="257">
        <f>+AG22-AC22</f>
        <v>0</v>
      </c>
      <c r="AI22" s="258">
        <f>L22+S22+Z22+AG22</f>
        <v>0</v>
      </c>
      <c r="AJ22" s="250">
        <f>M22+T22+AA22+AH22</f>
        <v>0</v>
      </c>
    </row>
    <row r="23" spans="1:36" ht="12.75">
      <c r="A23" s="252"/>
      <c r="B23" s="253"/>
      <c r="C23" s="253"/>
      <c r="D23" s="254"/>
      <c r="E23" s="254"/>
      <c r="F23" s="253"/>
      <c r="G23" s="255"/>
      <c r="H23" s="255"/>
      <c r="I23" s="255"/>
      <c r="J23" s="255"/>
      <c r="K23" s="255"/>
      <c r="L23" s="250">
        <f>G23+I23+J23+K23</f>
        <v>0</v>
      </c>
      <c r="M23" s="249">
        <f>+L23-H23</f>
        <v>0</v>
      </c>
      <c r="N23" s="255"/>
      <c r="O23" s="255"/>
      <c r="P23" s="255"/>
      <c r="Q23" s="255"/>
      <c r="R23" s="255"/>
      <c r="S23" s="258">
        <f>N23+P23+Q23+R23</f>
        <v>0</v>
      </c>
      <c r="T23" s="250">
        <f>+S23-O23</f>
        <v>0</v>
      </c>
      <c r="U23" s="255"/>
      <c r="V23" s="255"/>
      <c r="W23" s="255"/>
      <c r="X23" s="255"/>
      <c r="Y23" s="255"/>
      <c r="Z23" s="257">
        <f>+U23+W23+Y23+X23</f>
        <v>0</v>
      </c>
      <c r="AA23" s="257">
        <f>+Z23-V23</f>
        <v>0</v>
      </c>
      <c r="AB23" s="255"/>
      <c r="AC23" s="255"/>
      <c r="AD23" s="255"/>
      <c r="AE23" s="255"/>
      <c r="AF23" s="255"/>
      <c r="AG23" s="257">
        <f>+AB23+AD23+AF23+AE23</f>
        <v>0</v>
      </c>
      <c r="AH23" s="257">
        <f>+AG23-AC23</f>
        <v>0</v>
      </c>
      <c r="AI23" s="258">
        <f>L23+S23+Z23+AG23</f>
        <v>0</v>
      </c>
      <c r="AJ23" s="250">
        <f>M23+T23+AA23+AH23</f>
        <v>0</v>
      </c>
    </row>
    <row r="24" spans="1:36" ht="12.75">
      <c r="A24" s="252"/>
      <c r="B24" s="253"/>
      <c r="C24" s="253"/>
      <c r="D24" s="254"/>
      <c r="E24" s="254"/>
      <c r="F24" s="253"/>
      <c r="G24" s="255"/>
      <c r="H24" s="255"/>
      <c r="I24" s="255"/>
      <c r="J24" s="255"/>
      <c r="K24" s="255"/>
      <c r="L24" s="250">
        <f>G24+I24+J24+K24</f>
        <v>0</v>
      </c>
      <c r="M24" s="249">
        <f>+L24-H24</f>
        <v>0</v>
      </c>
      <c r="N24" s="255"/>
      <c r="O24" s="255"/>
      <c r="P24" s="255"/>
      <c r="Q24" s="255"/>
      <c r="R24" s="255"/>
      <c r="S24" s="258">
        <f>N24+P24+Q24+R24</f>
        <v>0</v>
      </c>
      <c r="T24" s="250">
        <f>+S24-O24</f>
        <v>0</v>
      </c>
      <c r="U24" s="255"/>
      <c r="V24" s="255"/>
      <c r="W24" s="255"/>
      <c r="X24" s="255"/>
      <c r="Y24" s="255"/>
      <c r="Z24" s="257">
        <f>+U24+W24+Y24+X24</f>
        <v>0</v>
      </c>
      <c r="AA24" s="257">
        <f>+Z24-V24</f>
        <v>0</v>
      </c>
      <c r="AB24" s="255"/>
      <c r="AC24" s="255"/>
      <c r="AD24" s="255"/>
      <c r="AE24" s="255"/>
      <c r="AF24" s="255"/>
      <c r="AG24" s="257">
        <f>+AB24+AD24+AF24+AE24</f>
        <v>0</v>
      </c>
      <c r="AH24" s="257">
        <f>+AG24-AC24</f>
        <v>0</v>
      </c>
      <c r="AI24" s="258">
        <f>L24+S24+Z24+AG24</f>
        <v>0</v>
      </c>
      <c r="AJ24" s="250">
        <f>M24+T24+AA24+AH24</f>
        <v>0</v>
      </c>
    </row>
    <row r="25" spans="1:36" ht="12.75">
      <c r="A25" s="252"/>
      <c r="B25" s="253"/>
      <c r="C25" s="253"/>
      <c r="D25" s="254"/>
      <c r="E25" s="254"/>
      <c r="F25" s="253"/>
      <c r="G25" s="255"/>
      <c r="H25" s="255"/>
      <c r="I25" s="255"/>
      <c r="J25" s="255"/>
      <c r="K25" s="255"/>
      <c r="L25" s="250">
        <f>G25+I25+J25+K25</f>
        <v>0</v>
      </c>
      <c r="M25" s="249">
        <f>+L25-H25</f>
        <v>0</v>
      </c>
      <c r="N25" s="255"/>
      <c r="O25" s="255"/>
      <c r="P25" s="255"/>
      <c r="Q25" s="255"/>
      <c r="R25" s="255"/>
      <c r="S25" s="258">
        <f>N25+P25+Q25+R25</f>
        <v>0</v>
      </c>
      <c r="T25" s="250">
        <f>+S25-O25</f>
        <v>0</v>
      </c>
      <c r="U25" s="255"/>
      <c r="V25" s="255"/>
      <c r="W25" s="255"/>
      <c r="X25" s="255"/>
      <c r="Y25" s="255"/>
      <c r="Z25" s="257">
        <f>+U25+W25+Y25+X25</f>
        <v>0</v>
      </c>
      <c r="AA25" s="257">
        <f>+Z25-V25</f>
        <v>0</v>
      </c>
      <c r="AB25" s="255"/>
      <c r="AC25" s="255"/>
      <c r="AD25" s="255"/>
      <c r="AE25" s="255"/>
      <c r="AF25" s="255"/>
      <c r="AG25" s="257">
        <f>+AB25+AD25+AF25+AE25</f>
        <v>0</v>
      </c>
      <c r="AH25" s="257">
        <f>+AG25-AC25</f>
        <v>0</v>
      </c>
      <c r="AI25" s="258">
        <f>L25+S25+Z25+AG25</f>
        <v>0</v>
      </c>
      <c r="AJ25" s="250">
        <f>M25+T25+AA25+AH25</f>
        <v>0</v>
      </c>
    </row>
    <row r="26" spans="1:36" ht="12.75">
      <c r="A26" s="259"/>
      <c r="B26" s="253"/>
      <c r="C26" s="253"/>
      <c r="D26" s="254"/>
      <c r="E26" s="254"/>
      <c r="F26" s="253"/>
      <c r="G26" s="255"/>
      <c r="H26" s="255"/>
      <c r="I26" s="255"/>
      <c r="J26" s="255"/>
      <c r="K26" s="255"/>
      <c r="L26" s="250">
        <f>G26+I26+J26+K26</f>
        <v>0</v>
      </c>
      <c r="M26" s="249">
        <f>+L26-H26</f>
        <v>0</v>
      </c>
      <c r="N26" s="255"/>
      <c r="O26" s="255"/>
      <c r="P26" s="255"/>
      <c r="Q26" s="255"/>
      <c r="R26" s="255"/>
      <c r="S26" s="258">
        <f>N26+P26+Q26+R26</f>
        <v>0</v>
      </c>
      <c r="T26" s="250">
        <f>+S26-O26</f>
        <v>0</v>
      </c>
      <c r="U26" s="255"/>
      <c r="V26" s="255"/>
      <c r="W26" s="255"/>
      <c r="X26" s="255"/>
      <c r="Y26" s="255"/>
      <c r="Z26" s="257">
        <f>+U26+W26+Y26+X26</f>
        <v>0</v>
      </c>
      <c r="AA26" s="257">
        <f>+Z26-V26</f>
        <v>0</v>
      </c>
      <c r="AB26" s="255"/>
      <c r="AC26" s="255"/>
      <c r="AD26" s="255"/>
      <c r="AE26" s="255"/>
      <c r="AF26" s="255"/>
      <c r="AG26" s="257">
        <f>+AB26+AD26+AF26+AE26</f>
        <v>0</v>
      </c>
      <c r="AH26" s="257">
        <f>+AG26-AC26</f>
        <v>0</v>
      </c>
      <c r="AI26" s="258">
        <f>L26+S26+Z26+AG26</f>
        <v>0</v>
      </c>
      <c r="AJ26" s="250">
        <f>M26+T26+AA26+AH26</f>
        <v>0</v>
      </c>
    </row>
    <row r="27" spans="1:36" ht="13.5">
      <c r="A27" s="260" t="s">
        <v>311</v>
      </c>
      <c r="B27" s="261"/>
      <c r="C27" s="253"/>
      <c r="D27" s="254"/>
      <c r="E27" s="254"/>
      <c r="F27" s="253"/>
      <c r="G27" s="262">
        <f>SUM(G17:G26)</f>
        <v>0</v>
      </c>
      <c r="H27" s="262">
        <f>SUM(H17:H26)</f>
        <v>0</v>
      </c>
      <c r="I27" s="262">
        <f>SUM(I17:I26)</f>
        <v>0</v>
      </c>
      <c r="J27" s="262">
        <f>SUM(J17:J26)</f>
        <v>0</v>
      </c>
      <c r="K27" s="262">
        <f>SUM(K17:K26)</f>
        <v>0</v>
      </c>
      <c r="L27" s="262">
        <f>SUM(L17:L26)</f>
        <v>0</v>
      </c>
      <c r="M27" s="262">
        <f>SUM(M17:M26)</f>
        <v>0</v>
      </c>
      <c r="N27" s="262">
        <f>SUM(N17:N26)</f>
        <v>0</v>
      </c>
      <c r="O27" s="262">
        <f>SUM(O17:O26)</f>
        <v>0</v>
      </c>
      <c r="P27" s="262">
        <f>SUM(P17:P26)</f>
        <v>0</v>
      </c>
      <c r="Q27" s="262">
        <f>SUM(Q17:Q26)</f>
        <v>0</v>
      </c>
      <c r="R27" s="262">
        <f>SUM(R17:R26)</f>
        <v>0</v>
      </c>
      <c r="S27" s="262">
        <f>SUM(S17:S26)</f>
        <v>0</v>
      </c>
      <c r="T27" s="262">
        <f>SUM(T17:T26)</f>
        <v>0</v>
      </c>
      <c r="U27" s="262">
        <f>SUM(U17:U26)</f>
        <v>0</v>
      </c>
      <c r="V27" s="262">
        <f>SUM(V17:V26)</f>
        <v>0</v>
      </c>
      <c r="W27" s="262">
        <f>SUM(W17:W26)</f>
        <v>0</v>
      </c>
      <c r="X27" s="262">
        <f>SUM(X17:X26)</f>
        <v>0</v>
      </c>
      <c r="Y27" s="262">
        <f>SUM(Y17:Y26)</f>
        <v>0</v>
      </c>
      <c r="Z27" s="262">
        <f>SUM(Z17:Z26)</f>
        <v>0</v>
      </c>
      <c r="AA27" s="262">
        <f>SUM(AA17:AA26)</f>
        <v>0</v>
      </c>
      <c r="AB27" s="262">
        <f>SUM(AB17:AB26)</f>
        <v>0</v>
      </c>
      <c r="AC27" s="262">
        <f>SUM(AC17:AC26)</f>
        <v>0</v>
      </c>
      <c r="AD27" s="262">
        <f>SUM(AD17:AD26)</f>
        <v>0</v>
      </c>
      <c r="AE27" s="262">
        <f>SUM(AE17:AE26)</f>
        <v>0</v>
      </c>
      <c r="AF27" s="262">
        <f>SUM(AF17:AF26)</f>
        <v>0</v>
      </c>
      <c r="AG27" s="262">
        <f>SUM(AG17:AG26)</f>
        <v>0</v>
      </c>
      <c r="AH27" s="262">
        <f>SUM(AH17:AH26)</f>
        <v>0</v>
      </c>
      <c r="AI27" s="262">
        <f>SUM(AI17:AI26)</f>
        <v>0</v>
      </c>
      <c r="AJ27" s="262">
        <f>SUM(AJ17:AJ26)</f>
        <v>0</v>
      </c>
    </row>
    <row r="28" spans="1:36" ht="13.5">
      <c r="A28" s="263" t="s">
        <v>312</v>
      </c>
      <c r="B28" s="264"/>
      <c r="C28" s="253"/>
      <c r="D28" s="254"/>
      <c r="E28" s="254"/>
      <c r="F28" s="253"/>
      <c r="G28" s="249">
        <f>G27+G16</f>
        <v>0</v>
      </c>
      <c r="H28" s="249">
        <f>H27+H16</f>
        <v>0</v>
      </c>
      <c r="I28" s="249">
        <f>I27+I16</f>
        <v>0</v>
      </c>
      <c r="J28" s="249">
        <f>J27+J16</f>
        <v>0</v>
      </c>
      <c r="K28" s="249">
        <f>K27+K16</f>
        <v>0</v>
      </c>
      <c r="L28" s="249">
        <f>L27+L16</f>
        <v>0</v>
      </c>
      <c r="M28" s="249">
        <f>M27+M16</f>
        <v>0</v>
      </c>
      <c r="N28" s="249">
        <f>N27+N16</f>
        <v>0</v>
      </c>
      <c r="O28" s="249">
        <f>O27+O16</f>
        <v>0</v>
      </c>
      <c r="P28" s="249">
        <f>P27+P16</f>
        <v>0</v>
      </c>
      <c r="Q28" s="249">
        <f>Q27+Q16</f>
        <v>0</v>
      </c>
      <c r="R28" s="249">
        <f>R27+R16</f>
        <v>0</v>
      </c>
      <c r="S28" s="249">
        <f>S27+S16</f>
        <v>0</v>
      </c>
      <c r="T28" s="249">
        <f>T27+T16</f>
        <v>0</v>
      </c>
      <c r="U28" s="249">
        <f>U27+U16</f>
        <v>0</v>
      </c>
      <c r="V28" s="249">
        <f>V27+V16</f>
        <v>0</v>
      </c>
      <c r="W28" s="249">
        <f>W27+W16</f>
        <v>0</v>
      </c>
      <c r="X28" s="249">
        <f>X27+X16</f>
        <v>0</v>
      </c>
      <c r="Y28" s="249">
        <f>Y27+Y16</f>
        <v>0</v>
      </c>
      <c r="Z28" s="249">
        <f>Z27+Z16</f>
        <v>0</v>
      </c>
      <c r="AA28" s="249">
        <f>AA27+AA16</f>
        <v>0</v>
      </c>
      <c r="AB28" s="249">
        <f>AB27+AB16</f>
        <v>0</v>
      </c>
      <c r="AC28" s="249">
        <f>AC27+AC16</f>
        <v>0</v>
      </c>
      <c r="AD28" s="249">
        <f>AD27+AD16</f>
        <v>0</v>
      </c>
      <c r="AE28" s="249">
        <f>AE27+AE16</f>
        <v>0</v>
      </c>
      <c r="AF28" s="249">
        <f>AF27+AF16</f>
        <v>0</v>
      </c>
      <c r="AG28" s="249">
        <f>AG27+AG16</f>
        <v>0</v>
      </c>
      <c r="AH28" s="249">
        <f>AH27+AH16</f>
        <v>0</v>
      </c>
      <c r="AI28" s="249">
        <f>AI27+AI16</f>
        <v>0</v>
      </c>
      <c r="AJ28" s="249">
        <f>AJ27+AJ16</f>
        <v>0</v>
      </c>
    </row>
    <row r="29" spans="1:36" ht="13.5">
      <c r="A29" s="265"/>
      <c r="B29" s="266"/>
      <c r="C29" s="267"/>
      <c r="D29" s="268"/>
      <c r="E29" s="268"/>
      <c r="F29" s="267"/>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row>
    <row r="30" spans="1:36" ht="12.75">
      <c r="A30" s="224" t="s">
        <v>313</v>
      </c>
      <c r="B30" s="224"/>
      <c r="C30" s="267"/>
      <c r="D30" s="268"/>
      <c r="E30" s="268"/>
      <c r="F30" s="267"/>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row>
    <row r="31" spans="1:36" ht="12.75">
      <c r="A31" s="224" t="s">
        <v>314</v>
      </c>
      <c r="B31" s="224"/>
      <c r="C31" s="267"/>
      <c r="D31" s="268"/>
      <c r="E31" s="268"/>
      <c r="F31" s="267"/>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row>
    <row r="32" spans="1:36" ht="12.75">
      <c r="A32" s="224" t="s">
        <v>315</v>
      </c>
      <c r="B32" s="224"/>
      <c r="C32" s="267"/>
      <c r="D32" s="268"/>
      <c r="E32" s="268"/>
      <c r="F32" s="267"/>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row>
    <row r="33" spans="1:36" ht="12.75">
      <c r="A33" s="224" t="s">
        <v>316</v>
      </c>
      <c r="B33" s="224"/>
      <c r="C33" s="267"/>
      <c r="D33" s="268"/>
      <c r="E33" s="268"/>
      <c r="F33" s="267"/>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row>
    <row r="34" spans="1:36" ht="13.5" customHeight="1">
      <c r="A34" s="683" t="s">
        <v>282</v>
      </c>
      <c r="B34" s="672" t="s">
        <v>283</v>
      </c>
      <c r="C34" s="673" t="s">
        <v>284</v>
      </c>
      <c r="D34" s="686" t="s">
        <v>285</v>
      </c>
      <c r="E34" s="686" t="s">
        <v>286</v>
      </c>
      <c r="F34" s="687" t="s">
        <v>287</v>
      </c>
      <c r="G34" s="682" t="s">
        <v>288</v>
      </c>
      <c r="H34" s="682"/>
      <c r="I34" s="682"/>
      <c r="J34" s="682"/>
      <c r="K34" s="682"/>
      <c r="L34" s="682"/>
      <c r="M34" s="682"/>
      <c r="N34" s="682" t="s">
        <v>289</v>
      </c>
      <c r="O34" s="682"/>
      <c r="P34" s="682"/>
      <c r="Q34" s="682"/>
      <c r="R34" s="682"/>
      <c r="S34" s="682"/>
      <c r="T34" s="682"/>
      <c r="U34" s="684" t="s">
        <v>22</v>
      </c>
      <c r="V34" s="684"/>
      <c r="W34" s="684"/>
      <c r="X34" s="684"/>
      <c r="Y34" s="684"/>
      <c r="Z34" s="684"/>
      <c r="AA34" s="684"/>
      <c r="AB34" s="685" t="s">
        <v>290</v>
      </c>
      <c r="AC34" s="685"/>
      <c r="AD34" s="685"/>
      <c r="AE34" s="685"/>
      <c r="AF34" s="685"/>
      <c r="AG34" s="685"/>
      <c r="AH34" s="685"/>
      <c r="AI34" s="229" t="s">
        <v>291</v>
      </c>
      <c r="AJ34" s="229" t="s">
        <v>292</v>
      </c>
    </row>
    <row r="35" spans="1:36" ht="12.75" customHeight="1">
      <c r="A35" s="683"/>
      <c r="B35" s="672"/>
      <c r="C35" s="673"/>
      <c r="D35" s="686"/>
      <c r="E35" s="686"/>
      <c r="F35" s="687"/>
      <c r="G35" s="708" t="s">
        <v>293</v>
      </c>
      <c r="H35" s="704" t="s">
        <v>294</v>
      </c>
      <c r="I35" s="704" t="s">
        <v>295</v>
      </c>
      <c r="J35" s="705" t="s">
        <v>277</v>
      </c>
      <c r="K35" s="705"/>
      <c r="L35" s="704" t="s">
        <v>296</v>
      </c>
      <c r="M35" s="706" t="s">
        <v>297</v>
      </c>
      <c r="N35" s="708" t="s">
        <v>298</v>
      </c>
      <c r="O35" s="704" t="s">
        <v>294</v>
      </c>
      <c r="P35" s="704" t="s">
        <v>299</v>
      </c>
      <c r="Q35" s="705" t="s">
        <v>277</v>
      </c>
      <c r="R35" s="705"/>
      <c r="S35" s="704" t="s">
        <v>300</v>
      </c>
      <c r="T35" s="706" t="s">
        <v>301</v>
      </c>
      <c r="U35" s="708" t="s">
        <v>298</v>
      </c>
      <c r="V35" s="704" t="s">
        <v>294</v>
      </c>
      <c r="W35" s="704" t="s">
        <v>299</v>
      </c>
      <c r="X35" s="710" t="s">
        <v>277</v>
      </c>
      <c r="Y35" s="710"/>
      <c r="Z35" s="706" t="s">
        <v>302</v>
      </c>
      <c r="AA35" s="706" t="s">
        <v>303</v>
      </c>
      <c r="AB35" s="708" t="s">
        <v>298</v>
      </c>
      <c r="AC35" s="704" t="s">
        <v>294</v>
      </c>
      <c r="AD35" s="704" t="s">
        <v>299</v>
      </c>
      <c r="AE35" s="705" t="s">
        <v>277</v>
      </c>
      <c r="AF35" s="705"/>
      <c r="AG35" s="706" t="s">
        <v>304</v>
      </c>
      <c r="AH35" s="707" t="s">
        <v>305</v>
      </c>
      <c r="AI35" s="236" t="s">
        <v>104</v>
      </c>
      <c r="AJ35" s="236" t="s">
        <v>104</v>
      </c>
    </row>
    <row r="36" spans="1:36" ht="33.75">
      <c r="A36" s="683"/>
      <c r="B36" s="672"/>
      <c r="C36" s="673"/>
      <c r="D36" s="686"/>
      <c r="E36" s="686"/>
      <c r="F36" s="687"/>
      <c r="G36" s="708"/>
      <c r="H36" s="704"/>
      <c r="I36" s="704"/>
      <c r="J36" s="233" t="s">
        <v>306</v>
      </c>
      <c r="K36" s="233" t="s">
        <v>307</v>
      </c>
      <c r="L36" s="704"/>
      <c r="M36" s="706"/>
      <c r="N36" s="708"/>
      <c r="O36" s="704"/>
      <c r="P36" s="704"/>
      <c r="Q36" s="233" t="s">
        <v>306</v>
      </c>
      <c r="R36" s="233" t="s">
        <v>307</v>
      </c>
      <c r="S36" s="704"/>
      <c r="T36" s="706"/>
      <c r="U36" s="708"/>
      <c r="V36" s="704"/>
      <c r="W36" s="704"/>
      <c r="X36" s="233" t="s">
        <v>306</v>
      </c>
      <c r="Y36" s="237" t="s">
        <v>307</v>
      </c>
      <c r="Z36" s="706"/>
      <c r="AA36" s="706"/>
      <c r="AB36" s="708"/>
      <c r="AC36" s="704"/>
      <c r="AD36" s="704"/>
      <c r="AE36" s="233" t="s">
        <v>306</v>
      </c>
      <c r="AF36" s="235" t="s">
        <v>307</v>
      </c>
      <c r="AG36" s="706"/>
      <c r="AH36" s="707"/>
      <c r="AI36" s="238" t="s">
        <v>308</v>
      </c>
      <c r="AJ36" s="238" t="s">
        <v>309</v>
      </c>
    </row>
    <row r="37" spans="1:36" ht="8.25" customHeight="1">
      <c r="A37" s="241">
        <v>1</v>
      </c>
      <c r="B37" s="242">
        <v>2</v>
      </c>
      <c r="C37" s="241">
        <v>3</v>
      </c>
      <c r="D37" s="242">
        <v>4</v>
      </c>
      <c r="E37" s="241">
        <v>5</v>
      </c>
      <c r="F37" s="242">
        <v>6</v>
      </c>
      <c r="G37" s="241">
        <v>7</v>
      </c>
      <c r="H37" s="242">
        <v>8</v>
      </c>
      <c r="I37" s="241">
        <v>9</v>
      </c>
      <c r="J37" s="242">
        <v>10</v>
      </c>
      <c r="K37" s="241">
        <v>11</v>
      </c>
      <c r="L37" s="242">
        <v>12</v>
      </c>
      <c r="M37" s="241">
        <v>13</v>
      </c>
      <c r="N37" s="242">
        <v>14</v>
      </c>
      <c r="O37" s="241">
        <v>15</v>
      </c>
      <c r="P37" s="242">
        <v>16</v>
      </c>
      <c r="Q37" s="241">
        <v>17</v>
      </c>
      <c r="R37" s="242">
        <v>18</v>
      </c>
      <c r="S37" s="243">
        <v>19</v>
      </c>
      <c r="T37" s="242">
        <v>20</v>
      </c>
      <c r="U37" s="241">
        <v>21</v>
      </c>
      <c r="V37" s="242">
        <v>22</v>
      </c>
      <c r="W37" s="241">
        <v>23</v>
      </c>
      <c r="X37" s="242">
        <v>24</v>
      </c>
      <c r="Y37" s="241">
        <v>25</v>
      </c>
      <c r="Z37" s="244">
        <v>26</v>
      </c>
      <c r="AA37" s="245">
        <v>27</v>
      </c>
      <c r="AB37" s="242">
        <v>28</v>
      </c>
      <c r="AC37" s="241">
        <v>29</v>
      </c>
      <c r="AD37" s="242">
        <v>30</v>
      </c>
      <c r="AE37" s="241">
        <v>31</v>
      </c>
      <c r="AF37" s="242">
        <v>32</v>
      </c>
      <c r="AG37" s="245">
        <v>33</v>
      </c>
      <c r="AH37" s="242">
        <v>34</v>
      </c>
      <c r="AI37" s="246">
        <v>35</v>
      </c>
      <c r="AJ37" s="244">
        <v>36</v>
      </c>
    </row>
    <row r="38" spans="1:36" ht="12.75">
      <c r="A38" s="247" t="s">
        <v>317</v>
      </c>
      <c r="B38" s="226"/>
      <c r="C38" s="248"/>
      <c r="D38" s="248"/>
      <c r="E38" s="248"/>
      <c r="F38" s="226"/>
      <c r="G38" s="235"/>
      <c r="H38" s="235"/>
      <c r="I38" s="235"/>
      <c r="J38" s="235"/>
      <c r="K38" s="235"/>
      <c r="L38" s="249">
        <f>G38+I38+J38+K38</f>
        <v>0</v>
      </c>
      <c r="M38" s="249">
        <f>+L38-H38</f>
        <v>0</v>
      </c>
      <c r="N38" s="235"/>
      <c r="O38" s="235"/>
      <c r="P38" s="235"/>
      <c r="Q38" s="235"/>
      <c r="R38" s="235"/>
      <c r="S38" s="250">
        <f>N38+P38+Q38+R38</f>
        <v>0</v>
      </c>
      <c r="T38" s="250">
        <f>+S38-O38</f>
        <v>0</v>
      </c>
      <c r="U38" s="235"/>
      <c r="V38" s="235"/>
      <c r="W38" s="235"/>
      <c r="X38" s="235"/>
      <c r="Y38" s="235"/>
      <c r="Z38" s="249">
        <f>+U38+W38+Y38+X38</f>
        <v>0</v>
      </c>
      <c r="AA38" s="249">
        <f>+Z38-V38</f>
        <v>0</v>
      </c>
      <c r="AB38" s="255"/>
      <c r="AC38" s="255"/>
      <c r="AD38" s="255"/>
      <c r="AE38" s="255"/>
      <c r="AF38" s="255"/>
      <c r="AG38" s="249">
        <f>+AB38+AD38+AF38+AE38</f>
        <v>0</v>
      </c>
      <c r="AH38" s="249">
        <f>+AG38-AC38</f>
        <v>0</v>
      </c>
      <c r="AI38" s="250">
        <f>L38+S38+Z38+AG38</f>
        <v>0</v>
      </c>
      <c r="AJ38" s="250">
        <f>M38+T38+AA38+AH38</f>
        <v>0</v>
      </c>
    </row>
    <row r="39" spans="1:36" ht="12.75">
      <c r="A39" s="259"/>
      <c r="B39" s="253"/>
      <c r="C39" s="253"/>
      <c r="D39" s="254"/>
      <c r="E39" s="254"/>
      <c r="F39" s="253"/>
      <c r="G39" s="255"/>
      <c r="H39" s="255"/>
      <c r="I39" s="255"/>
      <c r="J39" s="255"/>
      <c r="K39" s="255"/>
      <c r="L39" s="249">
        <f>G39+I39+J39+K39</f>
        <v>0</v>
      </c>
      <c r="M39" s="249">
        <f>+L39-H39</f>
        <v>0</v>
      </c>
      <c r="N39" s="255"/>
      <c r="O39" s="255"/>
      <c r="P39" s="255"/>
      <c r="Q39" s="255"/>
      <c r="R39" s="255"/>
      <c r="S39" s="257">
        <f>N39+P39+Q39+R39</f>
        <v>0</v>
      </c>
      <c r="T39" s="250">
        <f>+S39-O39</f>
        <v>0</v>
      </c>
      <c r="U39" s="255"/>
      <c r="V39" s="255"/>
      <c r="W39" s="255"/>
      <c r="X39" s="255"/>
      <c r="Y39" s="255"/>
      <c r="Z39" s="249">
        <f>+U39+W39+Y39+X39</f>
        <v>0</v>
      </c>
      <c r="AA39" s="249">
        <f>+Z39-V39</f>
        <v>0</v>
      </c>
      <c r="AB39" s="255"/>
      <c r="AC39" s="255"/>
      <c r="AD39" s="255"/>
      <c r="AE39" s="255"/>
      <c r="AF39" s="255"/>
      <c r="AG39" s="249">
        <f>+AB39+AD39+AF39+AE39</f>
        <v>0</v>
      </c>
      <c r="AH39" s="249">
        <f>+AG39-AC39</f>
        <v>0</v>
      </c>
      <c r="AI39" s="250">
        <f>L39+S39+Z39+AG39</f>
        <v>0</v>
      </c>
      <c r="AJ39" s="250">
        <f>M39+T39+AA39+AH39</f>
        <v>0</v>
      </c>
    </row>
    <row r="40" spans="1:36" ht="12.75">
      <c r="A40" s="252"/>
      <c r="B40" s="253"/>
      <c r="C40" s="253"/>
      <c r="D40" s="254"/>
      <c r="E40" s="254"/>
      <c r="F40" s="253"/>
      <c r="G40" s="255"/>
      <c r="H40" s="255"/>
      <c r="I40" s="255"/>
      <c r="J40" s="255"/>
      <c r="K40" s="255"/>
      <c r="L40" s="249">
        <f>G40+I40+J40+K40</f>
        <v>0</v>
      </c>
      <c r="M40" s="249">
        <f>+L40-H40</f>
        <v>0</v>
      </c>
      <c r="N40" s="255"/>
      <c r="O40" s="255"/>
      <c r="P40" s="255"/>
      <c r="Q40" s="255"/>
      <c r="R40" s="255"/>
      <c r="S40" s="257">
        <f>N40+P40+Q40+R40</f>
        <v>0</v>
      </c>
      <c r="T40" s="250">
        <f>+S40-O40</f>
        <v>0</v>
      </c>
      <c r="U40" s="255"/>
      <c r="V40" s="255"/>
      <c r="W40" s="255"/>
      <c r="X40" s="255"/>
      <c r="Y40" s="255"/>
      <c r="Z40" s="249">
        <f>+U40+W40+Y40+X40</f>
        <v>0</v>
      </c>
      <c r="AA40" s="249">
        <f>+Z40-V40</f>
        <v>0</v>
      </c>
      <c r="AB40" s="255"/>
      <c r="AC40" s="255"/>
      <c r="AD40" s="255"/>
      <c r="AE40" s="255"/>
      <c r="AF40" s="255"/>
      <c r="AG40" s="249">
        <f>+AB40+AD40+AF40+AE40</f>
        <v>0</v>
      </c>
      <c r="AH40" s="249">
        <f>+AG40-AC40</f>
        <v>0</v>
      </c>
      <c r="AI40" s="250">
        <f>L40+S40+Z40+AG40</f>
        <v>0</v>
      </c>
      <c r="AJ40" s="250">
        <f>M40+T40+AA40+AH40</f>
        <v>0</v>
      </c>
    </row>
    <row r="41" spans="1:36" ht="12.75">
      <c r="A41" s="252"/>
      <c r="B41" s="253"/>
      <c r="C41" s="253"/>
      <c r="D41" s="254"/>
      <c r="E41" s="254"/>
      <c r="F41" s="253"/>
      <c r="G41" s="255"/>
      <c r="H41" s="255"/>
      <c r="I41" s="255"/>
      <c r="J41" s="255"/>
      <c r="K41" s="255"/>
      <c r="L41" s="249">
        <f>G41+I41+J41+K41</f>
        <v>0</v>
      </c>
      <c r="M41" s="249">
        <f>+L41-H41</f>
        <v>0</v>
      </c>
      <c r="N41" s="255"/>
      <c r="O41" s="255"/>
      <c r="P41" s="255"/>
      <c r="Q41" s="255"/>
      <c r="R41" s="255"/>
      <c r="S41" s="257">
        <f>N41+P41+Q41+R41</f>
        <v>0</v>
      </c>
      <c r="T41" s="250">
        <f>+S41-O41</f>
        <v>0</v>
      </c>
      <c r="U41" s="255"/>
      <c r="V41" s="255"/>
      <c r="W41" s="255"/>
      <c r="X41" s="255"/>
      <c r="Y41" s="255"/>
      <c r="Z41" s="249">
        <f>+U41+W41+Y41+X41</f>
        <v>0</v>
      </c>
      <c r="AA41" s="249">
        <f>+Z41-V41</f>
        <v>0</v>
      </c>
      <c r="AB41" s="255"/>
      <c r="AC41" s="255"/>
      <c r="AD41" s="255"/>
      <c r="AE41" s="255"/>
      <c r="AF41" s="255"/>
      <c r="AG41" s="249">
        <f>+AB41+AD41+AF41+AE41</f>
        <v>0</v>
      </c>
      <c r="AH41" s="249">
        <f>+AG41-AC41</f>
        <v>0</v>
      </c>
      <c r="AI41" s="250">
        <f>L41+S41+Z41+AG41</f>
        <v>0</v>
      </c>
      <c r="AJ41" s="250">
        <f>M41+T41+AA41+AH41</f>
        <v>0</v>
      </c>
    </row>
    <row r="42" spans="1:36" ht="12.75">
      <c r="A42" s="252"/>
      <c r="B42" s="253"/>
      <c r="C42" s="253"/>
      <c r="D42" s="254"/>
      <c r="E42" s="254"/>
      <c r="F42" s="253"/>
      <c r="G42" s="255"/>
      <c r="H42" s="255"/>
      <c r="I42" s="255"/>
      <c r="J42" s="255"/>
      <c r="K42" s="255"/>
      <c r="L42" s="249">
        <f>G42+I42+J42+K42</f>
        <v>0</v>
      </c>
      <c r="M42" s="249">
        <f>+L42-H42</f>
        <v>0</v>
      </c>
      <c r="N42" s="255"/>
      <c r="O42" s="255"/>
      <c r="P42" s="255"/>
      <c r="Q42" s="255"/>
      <c r="R42" s="255"/>
      <c r="S42" s="257">
        <f>N42+P42+Q42+R42</f>
        <v>0</v>
      </c>
      <c r="T42" s="250">
        <f>+S42-O42</f>
        <v>0</v>
      </c>
      <c r="U42" s="255"/>
      <c r="V42" s="255"/>
      <c r="W42" s="255"/>
      <c r="X42" s="255"/>
      <c r="Y42" s="255"/>
      <c r="Z42" s="249">
        <f>+U42+W42+Y42+X42</f>
        <v>0</v>
      </c>
      <c r="AA42" s="249">
        <f>+Z42-V42</f>
        <v>0</v>
      </c>
      <c r="AB42" s="255"/>
      <c r="AC42" s="255"/>
      <c r="AD42" s="255"/>
      <c r="AE42" s="255"/>
      <c r="AF42" s="255"/>
      <c r="AG42" s="249">
        <f>+AB42+AD42+AF42+AE42</f>
        <v>0</v>
      </c>
      <c r="AH42" s="249">
        <f>+AG42-AC42</f>
        <v>0</v>
      </c>
      <c r="AI42" s="250">
        <f>L42+S42+Z42+AG42</f>
        <v>0</v>
      </c>
      <c r="AJ42" s="250">
        <f>M42+T42+AA42+AH42</f>
        <v>0</v>
      </c>
    </row>
    <row r="43" spans="1:36" ht="12.75">
      <c r="A43" s="252"/>
      <c r="B43" s="253"/>
      <c r="C43" s="253"/>
      <c r="D43" s="254"/>
      <c r="E43" s="254"/>
      <c r="F43" s="253"/>
      <c r="G43" s="255"/>
      <c r="H43" s="255"/>
      <c r="I43" s="255"/>
      <c r="J43" s="255"/>
      <c r="K43" s="255"/>
      <c r="L43" s="250">
        <f>G43+I43+J43+K43</f>
        <v>0</v>
      </c>
      <c r="M43" s="249">
        <f>+L43-H43</f>
        <v>0</v>
      </c>
      <c r="N43" s="255"/>
      <c r="O43" s="255"/>
      <c r="P43" s="255"/>
      <c r="Q43" s="255"/>
      <c r="R43" s="255"/>
      <c r="S43" s="258">
        <f>N43+P43+Q43+R43</f>
        <v>0</v>
      </c>
      <c r="T43" s="250">
        <f>+S43-O43</f>
        <v>0</v>
      </c>
      <c r="U43" s="255"/>
      <c r="V43" s="255"/>
      <c r="W43" s="255"/>
      <c r="X43" s="255"/>
      <c r="Y43" s="255"/>
      <c r="Z43" s="249">
        <f>+U43+W43+Y43+X43</f>
        <v>0</v>
      </c>
      <c r="AA43" s="249">
        <f>+Z43-V43</f>
        <v>0</v>
      </c>
      <c r="AB43" s="255"/>
      <c r="AC43" s="255"/>
      <c r="AD43" s="255"/>
      <c r="AE43" s="255"/>
      <c r="AF43" s="255"/>
      <c r="AG43" s="249">
        <f>+AB43+AD43+AF43+AE43</f>
        <v>0</v>
      </c>
      <c r="AH43" s="249">
        <f>+AG43-AC43</f>
        <v>0</v>
      </c>
      <c r="AI43" s="250">
        <f>L43+S43+Z43+AG43</f>
        <v>0</v>
      </c>
      <c r="AJ43" s="250">
        <f>M43+T43+AA43+AH43</f>
        <v>0</v>
      </c>
    </row>
    <row r="44" spans="1:36" ht="12.75">
      <c r="A44" s="259"/>
      <c r="B44" s="253"/>
      <c r="C44" s="253"/>
      <c r="D44" s="254"/>
      <c r="E44" s="254"/>
      <c r="F44" s="253"/>
      <c r="G44" s="255"/>
      <c r="H44" s="255"/>
      <c r="I44" s="255"/>
      <c r="J44" s="255"/>
      <c r="K44" s="255"/>
      <c r="L44" s="250">
        <f>G44+I44+J44+K44</f>
        <v>0</v>
      </c>
      <c r="M44" s="249">
        <f>+L44-H44</f>
        <v>0</v>
      </c>
      <c r="N44" s="255"/>
      <c r="O44" s="255"/>
      <c r="P44" s="255"/>
      <c r="Q44" s="255"/>
      <c r="R44" s="255"/>
      <c r="S44" s="258">
        <f>N44+P44+Q44+R44</f>
        <v>0</v>
      </c>
      <c r="T44" s="250">
        <f>+S44-O44</f>
        <v>0</v>
      </c>
      <c r="U44" s="255"/>
      <c r="V44" s="255"/>
      <c r="W44" s="255"/>
      <c r="X44" s="255"/>
      <c r="Y44" s="255"/>
      <c r="Z44" s="249">
        <f>+U44+W44+Y44+X44</f>
        <v>0</v>
      </c>
      <c r="AA44" s="249">
        <f>+Z44-V44</f>
        <v>0</v>
      </c>
      <c r="AB44" s="255"/>
      <c r="AC44" s="255"/>
      <c r="AD44" s="255"/>
      <c r="AE44" s="255"/>
      <c r="AF44" s="255"/>
      <c r="AG44" s="249">
        <f>+AB44+AD44+AF44+AE44</f>
        <v>0</v>
      </c>
      <c r="AH44" s="249">
        <f>+AG44-AC44</f>
        <v>0</v>
      </c>
      <c r="AI44" s="250">
        <f>L44+S44+Z44+AG44</f>
        <v>0</v>
      </c>
      <c r="AJ44" s="250">
        <f>M44+T44+AA44+AH44</f>
        <v>0</v>
      </c>
    </row>
    <row r="45" spans="1:36" ht="13.5">
      <c r="A45" s="260" t="s">
        <v>311</v>
      </c>
      <c r="B45" s="261"/>
      <c r="C45" s="253"/>
      <c r="D45" s="254"/>
      <c r="E45" s="254"/>
      <c r="F45" s="253"/>
      <c r="G45" s="262">
        <f>SUM(G39:G44)</f>
        <v>0</v>
      </c>
      <c r="H45" s="262">
        <f>SUM(H39:H44)</f>
        <v>0</v>
      </c>
      <c r="I45" s="262">
        <f>SUM(I39:I44)</f>
        <v>0</v>
      </c>
      <c r="J45" s="262">
        <f>SUM(J39:J44)</f>
        <v>0</v>
      </c>
      <c r="K45" s="262">
        <f>SUM(K39:K44)</f>
        <v>0</v>
      </c>
      <c r="L45" s="262">
        <f>SUM(L39:L44)</f>
        <v>0</v>
      </c>
      <c r="M45" s="262">
        <f>SUM(M39:M44)</f>
        <v>0</v>
      </c>
      <c r="N45" s="262">
        <f>SUM(N39:N44)</f>
        <v>0</v>
      </c>
      <c r="O45" s="262">
        <f>SUM(O39:O44)</f>
        <v>0</v>
      </c>
      <c r="P45" s="262">
        <f>SUM(P39:P44)</f>
        <v>0</v>
      </c>
      <c r="Q45" s="262">
        <f>SUM(Q39:Q44)</f>
        <v>0</v>
      </c>
      <c r="R45" s="262">
        <f>SUM(R39:R44)</f>
        <v>0</v>
      </c>
      <c r="S45" s="262">
        <f>SUM(S39:S44)</f>
        <v>0</v>
      </c>
      <c r="T45" s="262">
        <f>SUM(T39:T44)</f>
        <v>0</v>
      </c>
      <c r="U45" s="262">
        <f>SUM(U39:U44)</f>
        <v>0</v>
      </c>
      <c r="V45" s="262">
        <f>SUM(V39:V44)</f>
        <v>0</v>
      </c>
      <c r="W45" s="262">
        <f>SUM(W39:W44)</f>
        <v>0</v>
      </c>
      <c r="X45" s="262">
        <f>SUM(X39:X44)</f>
        <v>0</v>
      </c>
      <c r="Y45" s="262">
        <f>SUM(Y39:Y44)</f>
        <v>0</v>
      </c>
      <c r="Z45" s="262">
        <f>SUM(Z39:Z44)</f>
        <v>0</v>
      </c>
      <c r="AA45" s="262">
        <f>SUM(AA39:AA44)</f>
        <v>0</v>
      </c>
      <c r="AB45" s="262">
        <f>SUM(AB39:AB44)</f>
        <v>0</v>
      </c>
      <c r="AC45" s="262">
        <f>SUM(AC39:AC44)</f>
        <v>0</v>
      </c>
      <c r="AD45" s="262">
        <f>SUM(AD39:AD44)</f>
        <v>0</v>
      </c>
      <c r="AE45" s="262">
        <f>SUM(AE39:AE44)</f>
        <v>0</v>
      </c>
      <c r="AF45" s="262">
        <f>SUM(AF39:AF44)</f>
        <v>0</v>
      </c>
      <c r="AG45" s="262">
        <f>SUM(AG39:AG44)</f>
        <v>0</v>
      </c>
      <c r="AH45" s="262">
        <f>SUM(AH39:AH44)</f>
        <v>0</v>
      </c>
      <c r="AI45" s="262">
        <f>SUM(AI39:AI44)</f>
        <v>0</v>
      </c>
      <c r="AJ45" s="262">
        <f>SUM(AJ39:AJ44)</f>
        <v>0</v>
      </c>
    </row>
    <row r="46" spans="1:36" ht="13.5">
      <c r="A46" s="263" t="s">
        <v>312</v>
      </c>
      <c r="B46" s="264"/>
      <c r="C46" s="253"/>
      <c r="D46" s="254"/>
      <c r="E46" s="254"/>
      <c r="F46" s="253"/>
      <c r="G46" s="249">
        <f>G38+G45</f>
        <v>0</v>
      </c>
      <c r="H46" s="249">
        <f>H38+H45</f>
        <v>0</v>
      </c>
      <c r="I46" s="249">
        <f>I38+I45</f>
        <v>0</v>
      </c>
      <c r="J46" s="249">
        <f>J38+J45</f>
        <v>0</v>
      </c>
      <c r="K46" s="249">
        <f>K38+K45</f>
        <v>0</v>
      </c>
      <c r="L46" s="249">
        <f>L38+L45</f>
        <v>0</v>
      </c>
      <c r="M46" s="249">
        <f>M38+M45</f>
        <v>0</v>
      </c>
      <c r="N46" s="249">
        <f>N38+N45</f>
        <v>0</v>
      </c>
      <c r="O46" s="249">
        <f>O38+O45</f>
        <v>0</v>
      </c>
      <c r="P46" s="249">
        <f>P38+P45</f>
        <v>0</v>
      </c>
      <c r="Q46" s="249">
        <f>Q38+Q45</f>
        <v>0</v>
      </c>
      <c r="R46" s="249">
        <f>R38+R45</f>
        <v>0</v>
      </c>
      <c r="S46" s="249">
        <f>S38+S45</f>
        <v>0</v>
      </c>
      <c r="T46" s="249">
        <f>T38+T45</f>
        <v>0</v>
      </c>
      <c r="U46" s="249">
        <f>U38+U45</f>
        <v>0</v>
      </c>
      <c r="V46" s="249">
        <f>V38+V45</f>
        <v>0</v>
      </c>
      <c r="W46" s="249">
        <f>W38+W45</f>
        <v>0</v>
      </c>
      <c r="X46" s="249">
        <f>X38+X45</f>
        <v>0</v>
      </c>
      <c r="Y46" s="249">
        <f>Y38+Y45</f>
        <v>0</v>
      </c>
      <c r="Z46" s="249">
        <f>Z38+Z45</f>
        <v>0</v>
      </c>
      <c r="AA46" s="249">
        <f>AA38+AA45</f>
        <v>0</v>
      </c>
      <c r="AB46" s="249">
        <f>AB38+AB45</f>
        <v>0</v>
      </c>
      <c r="AC46" s="249">
        <f>AC38+AC45</f>
        <v>0</v>
      </c>
      <c r="AD46" s="249">
        <f>AD38+AD45</f>
        <v>0</v>
      </c>
      <c r="AE46" s="249">
        <f>AE38+AE45</f>
        <v>0</v>
      </c>
      <c r="AF46" s="249">
        <f>AF38+AF45</f>
        <v>0</v>
      </c>
      <c r="AG46" s="249">
        <f>AG38+AG45</f>
        <v>0</v>
      </c>
      <c r="AH46" s="249">
        <f>AH38+AH45</f>
        <v>0</v>
      </c>
      <c r="AI46" s="249">
        <f>AI38+AI45</f>
        <v>0</v>
      </c>
      <c r="AJ46" s="249">
        <f>AJ38+AJ45</f>
        <v>0</v>
      </c>
    </row>
    <row r="47" spans="1:36" ht="13.5">
      <c r="A47" s="270"/>
      <c r="B47" s="266"/>
      <c r="C47" s="267"/>
      <c r="D47" s="268"/>
      <c r="E47" s="268"/>
      <c r="F47" s="267"/>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row>
    <row r="48" spans="1:36" ht="12.75">
      <c r="A48" s="271" t="s">
        <v>313</v>
      </c>
      <c r="B48" s="267"/>
      <c r="C48" s="267"/>
      <c r="D48" s="268"/>
      <c r="E48" s="268"/>
      <c r="F48" s="267"/>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row>
    <row r="49" spans="1:36" ht="12.75">
      <c r="A49" s="271" t="s">
        <v>314</v>
      </c>
      <c r="B49" s="224"/>
      <c r="C49" s="267"/>
      <c r="D49" s="268"/>
      <c r="E49" s="268"/>
      <c r="F49" s="267"/>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row>
    <row r="50" spans="1:36" ht="12.75">
      <c r="A50" s="271" t="s">
        <v>318</v>
      </c>
      <c r="B50" s="267"/>
      <c r="C50" s="267"/>
      <c r="D50" s="268"/>
      <c r="E50" s="268"/>
      <c r="F50" s="267"/>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row>
    <row r="51" spans="1:36" ht="12.75">
      <c r="A51" s="272" t="s">
        <v>316</v>
      </c>
      <c r="B51" s="273"/>
      <c r="C51" s="273"/>
      <c r="D51" s="274"/>
      <c r="E51" s="274"/>
      <c r="F51" s="273"/>
      <c r="G51" s="275"/>
      <c r="H51" s="275"/>
      <c r="I51" s="275"/>
      <c r="J51" s="275"/>
      <c r="K51" s="275"/>
      <c r="L51" s="275"/>
      <c r="M51" s="275"/>
      <c r="N51" s="275"/>
      <c r="O51" s="275"/>
      <c r="P51" s="275"/>
      <c r="Q51" s="275"/>
      <c r="R51" s="275"/>
      <c r="S51" s="275"/>
      <c r="T51" s="275"/>
      <c r="U51" s="269"/>
      <c r="V51" s="269"/>
      <c r="W51" s="269"/>
      <c r="X51" s="269"/>
      <c r="Y51" s="269"/>
      <c r="Z51" s="269"/>
      <c r="AA51" s="269"/>
      <c r="AB51" s="275"/>
      <c r="AC51" s="275"/>
      <c r="AD51" s="275"/>
      <c r="AE51" s="275"/>
      <c r="AF51" s="275"/>
      <c r="AG51" s="275"/>
      <c r="AH51" s="275"/>
      <c r="AI51" s="275"/>
      <c r="AJ51" s="275"/>
    </row>
    <row r="52" spans="1:36" ht="13.5" customHeight="1">
      <c r="A52" s="683" t="s">
        <v>282</v>
      </c>
      <c r="B52" s="672" t="s">
        <v>283</v>
      </c>
      <c r="C52" s="673" t="s">
        <v>284</v>
      </c>
      <c r="D52" s="686" t="s">
        <v>285</v>
      </c>
      <c r="E52" s="686" t="s">
        <v>286</v>
      </c>
      <c r="F52" s="687" t="s">
        <v>287</v>
      </c>
      <c r="G52" s="682" t="s">
        <v>288</v>
      </c>
      <c r="H52" s="682"/>
      <c r="I52" s="682"/>
      <c r="J52" s="682"/>
      <c r="K52" s="682"/>
      <c r="L52" s="682"/>
      <c r="M52" s="682"/>
      <c r="N52" s="682" t="s">
        <v>289</v>
      </c>
      <c r="O52" s="682"/>
      <c r="P52" s="682"/>
      <c r="Q52" s="682"/>
      <c r="R52" s="682"/>
      <c r="S52" s="682"/>
      <c r="T52" s="682"/>
      <c r="U52" s="684" t="s">
        <v>22</v>
      </c>
      <c r="V52" s="684"/>
      <c r="W52" s="684"/>
      <c r="X52" s="684"/>
      <c r="Y52" s="684"/>
      <c r="Z52" s="684"/>
      <c r="AA52" s="684"/>
      <c r="AB52" s="685" t="s">
        <v>290</v>
      </c>
      <c r="AC52" s="685"/>
      <c r="AD52" s="685"/>
      <c r="AE52" s="685"/>
      <c r="AF52" s="685"/>
      <c r="AG52" s="685"/>
      <c r="AH52" s="685"/>
      <c r="AI52" s="229" t="s">
        <v>291</v>
      </c>
      <c r="AJ52" s="229" t="s">
        <v>292</v>
      </c>
    </row>
    <row r="53" spans="1:36" ht="12.75" customHeight="1">
      <c r="A53" s="683"/>
      <c r="B53" s="672"/>
      <c r="C53" s="673"/>
      <c r="D53" s="686"/>
      <c r="E53" s="686"/>
      <c r="F53" s="687"/>
      <c r="G53" s="708" t="s">
        <v>293</v>
      </c>
      <c r="H53" s="704" t="s">
        <v>294</v>
      </c>
      <c r="I53" s="704" t="s">
        <v>295</v>
      </c>
      <c r="J53" s="705" t="s">
        <v>277</v>
      </c>
      <c r="K53" s="705"/>
      <c r="L53" s="704" t="s">
        <v>296</v>
      </c>
      <c r="M53" s="706" t="s">
        <v>297</v>
      </c>
      <c r="N53" s="708" t="s">
        <v>298</v>
      </c>
      <c r="O53" s="704" t="s">
        <v>294</v>
      </c>
      <c r="P53" s="704" t="s">
        <v>299</v>
      </c>
      <c r="Q53" s="705" t="s">
        <v>277</v>
      </c>
      <c r="R53" s="705"/>
      <c r="S53" s="704" t="s">
        <v>300</v>
      </c>
      <c r="T53" s="706" t="s">
        <v>301</v>
      </c>
      <c r="U53" s="708" t="s">
        <v>298</v>
      </c>
      <c r="V53" s="704" t="s">
        <v>294</v>
      </c>
      <c r="W53" s="704" t="s">
        <v>299</v>
      </c>
      <c r="X53" s="710" t="s">
        <v>277</v>
      </c>
      <c r="Y53" s="710"/>
      <c r="Z53" s="706" t="s">
        <v>302</v>
      </c>
      <c r="AA53" s="706" t="s">
        <v>303</v>
      </c>
      <c r="AB53" s="708" t="s">
        <v>298</v>
      </c>
      <c r="AC53" s="704" t="s">
        <v>294</v>
      </c>
      <c r="AD53" s="704" t="s">
        <v>299</v>
      </c>
      <c r="AE53" s="705" t="s">
        <v>277</v>
      </c>
      <c r="AF53" s="705"/>
      <c r="AG53" s="706" t="s">
        <v>304</v>
      </c>
      <c r="AH53" s="707" t="s">
        <v>305</v>
      </c>
      <c r="AI53" s="236" t="s">
        <v>104</v>
      </c>
      <c r="AJ53" s="236" t="s">
        <v>104</v>
      </c>
    </row>
    <row r="54" spans="1:36" ht="33.75">
      <c r="A54" s="683"/>
      <c r="B54" s="672"/>
      <c r="C54" s="673"/>
      <c r="D54" s="686"/>
      <c r="E54" s="686"/>
      <c r="F54" s="687"/>
      <c r="G54" s="708"/>
      <c r="H54" s="704"/>
      <c r="I54" s="704"/>
      <c r="J54" s="233" t="s">
        <v>306</v>
      </c>
      <c r="K54" s="233" t="s">
        <v>307</v>
      </c>
      <c r="L54" s="704"/>
      <c r="M54" s="706"/>
      <c r="N54" s="708"/>
      <c r="O54" s="704"/>
      <c r="P54" s="704"/>
      <c r="Q54" s="233" t="s">
        <v>306</v>
      </c>
      <c r="R54" s="233" t="s">
        <v>307</v>
      </c>
      <c r="S54" s="704"/>
      <c r="T54" s="706"/>
      <c r="U54" s="708"/>
      <c r="V54" s="704"/>
      <c r="W54" s="704"/>
      <c r="X54" s="233" t="s">
        <v>306</v>
      </c>
      <c r="Y54" s="237" t="s">
        <v>307</v>
      </c>
      <c r="Z54" s="706"/>
      <c r="AA54" s="706"/>
      <c r="AB54" s="708"/>
      <c r="AC54" s="704"/>
      <c r="AD54" s="704"/>
      <c r="AE54" s="233" t="s">
        <v>306</v>
      </c>
      <c r="AF54" s="235" t="s">
        <v>307</v>
      </c>
      <c r="AG54" s="706"/>
      <c r="AH54" s="707"/>
      <c r="AI54" s="238" t="s">
        <v>308</v>
      </c>
      <c r="AJ54" s="238" t="s">
        <v>309</v>
      </c>
    </row>
    <row r="55" spans="1:36" ht="9.75" customHeight="1">
      <c r="A55" s="243">
        <v>1</v>
      </c>
      <c r="B55" s="242">
        <v>2</v>
      </c>
      <c r="C55" s="243">
        <v>3</v>
      </c>
      <c r="D55" s="242">
        <v>4</v>
      </c>
      <c r="E55" s="243">
        <v>5</v>
      </c>
      <c r="F55" s="242">
        <v>6</v>
      </c>
      <c r="G55" s="243">
        <v>7</v>
      </c>
      <c r="H55" s="242">
        <v>8</v>
      </c>
      <c r="I55" s="243">
        <v>9</v>
      </c>
      <c r="J55" s="242">
        <v>10</v>
      </c>
      <c r="K55" s="243">
        <v>11</v>
      </c>
      <c r="L55" s="242">
        <v>12</v>
      </c>
      <c r="M55" s="241">
        <v>13</v>
      </c>
      <c r="N55" s="242">
        <v>14</v>
      </c>
      <c r="O55" s="243">
        <v>15</v>
      </c>
      <c r="P55" s="242">
        <v>16</v>
      </c>
      <c r="Q55" s="243">
        <v>17</v>
      </c>
      <c r="R55" s="242">
        <v>18</v>
      </c>
      <c r="S55" s="243">
        <v>19</v>
      </c>
      <c r="T55" s="242">
        <v>20</v>
      </c>
      <c r="U55" s="241">
        <v>21</v>
      </c>
      <c r="V55" s="242">
        <v>22</v>
      </c>
      <c r="W55" s="241">
        <v>23</v>
      </c>
      <c r="X55" s="242">
        <v>24</v>
      </c>
      <c r="Y55" s="241">
        <v>25</v>
      </c>
      <c r="Z55" s="242">
        <v>26</v>
      </c>
      <c r="AA55" s="241">
        <v>27</v>
      </c>
      <c r="AB55" s="242">
        <v>28</v>
      </c>
      <c r="AC55" s="241">
        <v>29</v>
      </c>
      <c r="AD55" s="242">
        <v>30</v>
      </c>
      <c r="AE55" s="241">
        <v>31</v>
      </c>
      <c r="AF55" s="242">
        <v>32</v>
      </c>
      <c r="AG55" s="241">
        <v>33</v>
      </c>
      <c r="AH55" s="242">
        <v>34</v>
      </c>
      <c r="AI55" s="243">
        <v>35</v>
      </c>
      <c r="AJ55" s="242">
        <v>36</v>
      </c>
    </row>
    <row r="56" spans="1:36" ht="12.75">
      <c r="A56" s="276" t="s">
        <v>310</v>
      </c>
      <c r="B56" s="277"/>
      <c r="C56" s="277"/>
      <c r="D56" s="278"/>
      <c r="E56" s="278"/>
      <c r="F56" s="277"/>
      <c r="G56" s="234"/>
      <c r="H56" s="234"/>
      <c r="I56" s="234"/>
      <c r="J56" s="234"/>
      <c r="K56" s="234"/>
      <c r="L56" s="250">
        <f>G56+I56+J56+K56</f>
        <v>0</v>
      </c>
      <c r="M56" s="249">
        <f>+L56-H56</f>
        <v>0</v>
      </c>
      <c r="N56" s="234"/>
      <c r="O56" s="234"/>
      <c r="P56" s="234"/>
      <c r="Q56" s="234"/>
      <c r="R56" s="234"/>
      <c r="S56" s="250">
        <f>N56+P56+Q56+R56</f>
        <v>0</v>
      </c>
      <c r="T56" s="250">
        <f>+S56-O56</f>
        <v>0</v>
      </c>
      <c r="U56" s="235"/>
      <c r="V56" s="235"/>
      <c r="W56" s="235"/>
      <c r="X56" s="235"/>
      <c r="Y56" s="235"/>
      <c r="Z56" s="249">
        <f>+U56+W56+Y56+X56</f>
        <v>0</v>
      </c>
      <c r="AA56" s="249">
        <f>+Z56-V56</f>
        <v>0</v>
      </c>
      <c r="AB56" s="251"/>
      <c r="AC56" s="251"/>
      <c r="AD56" s="251"/>
      <c r="AE56" s="251"/>
      <c r="AF56" s="251"/>
      <c r="AG56" s="249">
        <f>+AB56+AD56+AF56+AE56</f>
        <v>0</v>
      </c>
      <c r="AH56" s="249">
        <f>+AG56-AC56</f>
        <v>0</v>
      </c>
      <c r="AI56" s="250">
        <f>L56+S56+Z56+AG56</f>
        <v>0</v>
      </c>
      <c r="AJ56" s="250">
        <f>M56+T56+AA56+AH56</f>
        <v>0</v>
      </c>
    </row>
    <row r="57" spans="1:36" ht="12.75">
      <c r="A57" s="252"/>
      <c r="B57" s="253"/>
      <c r="C57" s="253"/>
      <c r="D57" s="254"/>
      <c r="E57" s="254"/>
      <c r="F57" s="253"/>
      <c r="G57" s="255"/>
      <c r="H57" s="255"/>
      <c r="I57" s="255"/>
      <c r="J57" s="255"/>
      <c r="K57" s="255"/>
      <c r="L57" s="258">
        <f>G57+I57+J57+K57</f>
        <v>0</v>
      </c>
      <c r="M57" s="249">
        <f>+L57-H57</f>
        <v>0</v>
      </c>
      <c r="N57" s="255"/>
      <c r="O57" s="255"/>
      <c r="P57" s="255"/>
      <c r="Q57" s="255"/>
      <c r="R57" s="255"/>
      <c r="S57" s="250">
        <f>N57+P57+Q57+R57</f>
        <v>0</v>
      </c>
      <c r="T57" s="250">
        <f>+S57-O57</f>
        <v>0</v>
      </c>
      <c r="U57" s="256"/>
      <c r="V57" s="256"/>
      <c r="W57" s="256"/>
      <c r="X57" s="256"/>
      <c r="Y57" s="256"/>
      <c r="Z57" s="249">
        <f>+U57+W57+Y57+X57</f>
        <v>0</v>
      </c>
      <c r="AA57" s="249">
        <f>+Z57-V57</f>
        <v>0</v>
      </c>
      <c r="AB57" s="255"/>
      <c r="AC57" s="255"/>
      <c r="AD57" s="255"/>
      <c r="AE57" s="255"/>
      <c r="AF57" s="255"/>
      <c r="AG57" s="249">
        <f>+AB57+AD57+AF57+AE57</f>
        <v>0</v>
      </c>
      <c r="AH57" s="249">
        <f>+AG57-AC57</f>
        <v>0</v>
      </c>
      <c r="AI57" s="250">
        <f>L57+S57+Z57+AG57</f>
        <v>0</v>
      </c>
      <c r="AJ57" s="250">
        <f>M57+T57+AA57+AH57</f>
        <v>0</v>
      </c>
    </row>
    <row r="58" spans="1:36" ht="12.75">
      <c r="A58" s="252"/>
      <c r="B58" s="253"/>
      <c r="C58" s="253"/>
      <c r="D58" s="254"/>
      <c r="E58" s="254"/>
      <c r="F58" s="253"/>
      <c r="G58" s="255"/>
      <c r="H58" s="255"/>
      <c r="I58" s="255"/>
      <c r="J58" s="255"/>
      <c r="K58" s="255"/>
      <c r="L58" s="258">
        <f>G58+I58+J58+K58</f>
        <v>0</v>
      </c>
      <c r="M58" s="249">
        <f>+L58-H58</f>
        <v>0</v>
      </c>
      <c r="N58" s="255"/>
      <c r="O58" s="255"/>
      <c r="P58" s="255"/>
      <c r="Q58" s="255"/>
      <c r="R58" s="255"/>
      <c r="S58" s="250">
        <f>N58+P58+Q58+R58</f>
        <v>0</v>
      </c>
      <c r="T58" s="250">
        <f>+S58-O58</f>
        <v>0</v>
      </c>
      <c r="U58" s="235"/>
      <c r="V58" s="235"/>
      <c r="W58" s="235"/>
      <c r="X58" s="235"/>
      <c r="Y58" s="235"/>
      <c r="Z58" s="249">
        <f>+U58+W58+Y58+X58</f>
        <v>0</v>
      </c>
      <c r="AA58" s="249">
        <f>+Z58-V58</f>
        <v>0</v>
      </c>
      <c r="AB58" s="255"/>
      <c r="AC58" s="255"/>
      <c r="AD58" s="255"/>
      <c r="AE58" s="255"/>
      <c r="AF58" s="255"/>
      <c r="AG58" s="249">
        <f>+AB58+AD58+AF58+AE58</f>
        <v>0</v>
      </c>
      <c r="AH58" s="249">
        <f>+AG58-AC58</f>
        <v>0</v>
      </c>
      <c r="AI58" s="250">
        <f>L58+S58+Z58+AG58</f>
        <v>0</v>
      </c>
      <c r="AJ58" s="250">
        <f>M58+T58+AA58+AH58</f>
        <v>0</v>
      </c>
    </row>
    <row r="59" spans="1:36" ht="12.75">
      <c r="A59" s="252"/>
      <c r="B59" s="253"/>
      <c r="C59" s="253"/>
      <c r="D59" s="254"/>
      <c r="E59" s="254"/>
      <c r="F59" s="253"/>
      <c r="G59" s="255"/>
      <c r="H59" s="255"/>
      <c r="I59" s="255"/>
      <c r="J59" s="255"/>
      <c r="K59" s="255"/>
      <c r="L59" s="257">
        <f>G59+I59+J59+K59</f>
        <v>0</v>
      </c>
      <c r="M59" s="249">
        <f>+L59-H59</f>
        <v>0</v>
      </c>
      <c r="N59" s="255"/>
      <c r="O59" s="255"/>
      <c r="P59" s="255"/>
      <c r="Q59" s="255"/>
      <c r="R59" s="255"/>
      <c r="S59" s="250">
        <f>N59+P59+Q59+R59</f>
        <v>0</v>
      </c>
      <c r="T59" s="250">
        <f>+S59-O59</f>
        <v>0</v>
      </c>
      <c r="U59" s="235"/>
      <c r="V59" s="235"/>
      <c r="W59" s="235"/>
      <c r="X59" s="235"/>
      <c r="Y59" s="235"/>
      <c r="Z59" s="249">
        <f>+U59+W59+Y59+X59</f>
        <v>0</v>
      </c>
      <c r="AA59" s="249">
        <f>+Z59-V59</f>
        <v>0</v>
      </c>
      <c r="AB59" s="255"/>
      <c r="AC59" s="255"/>
      <c r="AD59" s="255"/>
      <c r="AE59" s="255"/>
      <c r="AF59" s="255"/>
      <c r="AG59" s="249">
        <f>+AB59+AD59+AF59+AE59</f>
        <v>0</v>
      </c>
      <c r="AH59" s="249">
        <f>+AG59-AC59</f>
        <v>0</v>
      </c>
      <c r="AI59" s="250">
        <f>L59+S59+Z59+AG59</f>
        <v>0</v>
      </c>
      <c r="AJ59" s="250">
        <f>M59+T59+AA59+AH59</f>
        <v>0</v>
      </c>
    </row>
    <row r="60" spans="1:36" ht="12.75">
      <c r="A60" s="252"/>
      <c r="B60" s="253"/>
      <c r="C60" s="253"/>
      <c r="D60" s="254"/>
      <c r="E60" s="254"/>
      <c r="F60" s="253"/>
      <c r="G60" s="255"/>
      <c r="H60" s="255"/>
      <c r="I60" s="255"/>
      <c r="J60" s="255"/>
      <c r="K60" s="255"/>
      <c r="L60" s="258">
        <f>G60+I60+J60+K60</f>
        <v>0</v>
      </c>
      <c r="M60" s="249">
        <f>+L60-H60</f>
        <v>0</v>
      </c>
      <c r="N60" s="255"/>
      <c r="O60" s="255"/>
      <c r="P60" s="255"/>
      <c r="Q60" s="255"/>
      <c r="R60" s="255"/>
      <c r="S60" s="250">
        <f>N60+P60+Q60+R60</f>
        <v>0</v>
      </c>
      <c r="T60" s="250">
        <f>+S60-O60</f>
        <v>0</v>
      </c>
      <c r="U60" s="235"/>
      <c r="V60" s="235"/>
      <c r="W60" s="235"/>
      <c r="X60" s="235"/>
      <c r="Y60" s="235"/>
      <c r="Z60" s="249">
        <f>+U60+W60+Y60+X60</f>
        <v>0</v>
      </c>
      <c r="AA60" s="249">
        <f>+Z60-V60</f>
        <v>0</v>
      </c>
      <c r="AB60" s="255"/>
      <c r="AC60" s="255"/>
      <c r="AD60" s="255"/>
      <c r="AE60" s="255"/>
      <c r="AF60" s="255"/>
      <c r="AG60" s="249">
        <f>+AB60+AD60+AF60+AE60</f>
        <v>0</v>
      </c>
      <c r="AH60" s="249">
        <f>+AG60-AC60</f>
        <v>0</v>
      </c>
      <c r="AI60" s="250">
        <f>L60+S60+Z60+AG60</f>
        <v>0</v>
      </c>
      <c r="AJ60" s="250">
        <f>M60+T60+AA60+AH60</f>
        <v>0</v>
      </c>
    </row>
    <row r="61" spans="1:36" ht="12.75">
      <c r="A61" s="252"/>
      <c r="B61" s="253"/>
      <c r="C61" s="253"/>
      <c r="D61" s="254"/>
      <c r="E61" s="254"/>
      <c r="F61" s="253"/>
      <c r="G61" s="255"/>
      <c r="H61" s="255"/>
      <c r="I61" s="255"/>
      <c r="J61" s="255"/>
      <c r="K61" s="255"/>
      <c r="L61" s="258">
        <f>G61+I61+J61+K61</f>
        <v>0</v>
      </c>
      <c r="M61" s="249">
        <f>+L61-H61</f>
        <v>0</v>
      </c>
      <c r="N61" s="255"/>
      <c r="O61" s="255"/>
      <c r="P61" s="255"/>
      <c r="Q61" s="255"/>
      <c r="R61" s="255"/>
      <c r="S61" s="250">
        <f>N61+P61+Q61+R61</f>
        <v>0</v>
      </c>
      <c r="T61" s="250">
        <f>+S61-O61</f>
        <v>0</v>
      </c>
      <c r="U61" s="235"/>
      <c r="V61" s="235"/>
      <c r="W61" s="235"/>
      <c r="X61" s="235"/>
      <c r="Y61" s="235"/>
      <c r="Z61" s="249">
        <f>+U61+W61+Y61+X61</f>
        <v>0</v>
      </c>
      <c r="AA61" s="249">
        <f>+Z61-V61</f>
        <v>0</v>
      </c>
      <c r="AB61" s="255"/>
      <c r="AC61" s="255"/>
      <c r="AD61" s="255"/>
      <c r="AE61" s="255"/>
      <c r="AF61" s="255"/>
      <c r="AG61" s="249">
        <f>+AB61+AD61+AF61+AE61</f>
        <v>0</v>
      </c>
      <c r="AH61" s="249">
        <f>+AG61-AC61</f>
        <v>0</v>
      </c>
      <c r="AI61" s="250">
        <f>L61+S61+Z61+AG61</f>
        <v>0</v>
      </c>
      <c r="AJ61" s="250">
        <f>M61+T61+AA61+AH61</f>
        <v>0</v>
      </c>
    </row>
    <row r="62" spans="1:36" ht="12.75">
      <c r="A62" s="259"/>
      <c r="B62" s="253"/>
      <c r="C62" s="253"/>
      <c r="D62" s="254"/>
      <c r="E62" s="254"/>
      <c r="F62" s="253"/>
      <c r="G62" s="255"/>
      <c r="H62" s="255"/>
      <c r="I62" s="255"/>
      <c r="J62" s="255"/>
      <c r="K62" s="255"/>
      <c r="L62" s="258">
        <f>G62+I62+J62+K62</f>
        <v>0</v>
      </c>
      <c r="M62" s="249">
        <f>+L62-H62</f>
        <v>0</v>
      </c>
      <c r="N62" s="235"/>
      <c r="O62" s="235"/>
      <c r="P62" s="235"/>
      <c r="Q62" s="235"/>
      <c r="R62" s="235"/>
      <c r="S62" s="250">
        <f>N62+P62+Q62+R62</f>
        <v>0</v>
      </c>
      <c r="T62" s="250">
        <f>+S62-O62</f>
        <v>0</v>
      </c>
      <c r="U62" s="235"/>
      <c r="V62" s="235"/>
      <c r="W62" s="235"/>
      <c r="X62" s="235"/>
      <c r="Y62" s="235"/>
      <c r="Z62" s="249">
        <f>+U62+W62+Y62+X62</f>
        <v>0</v>
      </c>
      <c r="AA62" s="249">
        <f>+Z62-V62</f>
        <v>0</v>
      </c>
      <c r="AB62" s="255"/>
      <c r="AC62" s="255"/>
      <c r="AD62" s="255"/>
      <c r="AE62" s="255"/>
      <c r="AF62" s="255"/>
      <c r="AG62" s="249">
        <f>+AB62+AD62+AF62+AE62</f>
        <v>0</v>
      </c>
      <c r="AH62" s="249">
        <f>+AG62-AC62</f>
        <v>0</v>
      </c>
      <c r="AI62" s="250">
        <f>L62+S62+Z62+AG62</f>
        <v>0</v>
      </c>
      <c r="AJ62" s="250">
        <f>M62+T62+AA62+AH62</f>
        <v>0</v>
      </c>
    </row>
    <row r="63" spans="1:36" ht="12.75">
      <c r="A63" s="259"/>
      <c r="B63" s="253"/>
      <c r="C63" s="253"/>
      <c r="D63" s="254"/>
      <c r="E63" s="254"/>
      <c r="F63" s="253"/>
      <c r="G63" s="255"/>
      <c r="H63" s="255"/>
      <c r="I63" s="255"/>
      <c r="J63" s="255"/>
      <c r="K63" s="255"/>
      <c r="L63" s="258">
        <f>G63+I63+J63+K63</f>
        <v>0</v>
      </c>
      <c r="M63" s="249">
        <f>+L63-H63</f>
        <v>0</v>
      </c>
      <c r="N63" s="235"/>
      <c r="O63" s="235"/>
      <c r="P63" s="235"/>
      <c r="Q63" s="235"/>
      <c r="R63" s="235"/>
      <c r="S63" s="250">
        <f>N63+P63+Q63+R63</f>
        <v>0</v>
      </c>
      <c r="T63" s="250">
        <f>+S63-O63</f>
        <v>0</v>
      </c>
      <c r="U63" s="235"/>
      <c r="V63" s="235"/>
      <c r="W63" s="235"/>
      <c r="X63" s="235"/>
      <c r="Y63" s="235"/>
      <c r="Z63" s="249">
        <f>+U63+W63+Y63+X63</f>
        <v>0</v>
      </c>
      <c r="AA63" s="249">
        <f>+Z63-V63</f>
        <v>0</v>
      </c>
      <c r="AB63" s="255"/>
      <c r="AC63" s="255"/>
      <c r="AD63" s="255"/>
      <c r="AE63" s="255"/>
      <c r="AF63" s="255"/>
      <c r="AG63" s="249">
        <f>+AB63+AD63+AF63+AE63</f>
        <v>0</v>
      </c>
      <c r="AH63" s="249">
        <f>+AG63-AC63</f>
        <v>0</v>
      </c>
      <c r="AI63" s="250">
        <f>L63+S63+Z63+AG63</f>
        <v>0</v>
      </c>
      <c r="AJ63" s="250">
        <f>M63+T63+AA63+AH63</f>
        <v>0</v>
      </c>
    </row>
    <row r="64" spans="1:36" ht="13.5">
      <c r="A64" s="260" t="s">
        <v>311</v>
      </c>
      <c r="B64" s="261"/>
      <c r="C64" s="253"/>
      <c r="D64" s="254"/>
      <c r="E64" s="254"/>
      <c r="F64" s="253"/>
      <c r="G64" s="262">
        <f>SUM(G57:G63)</f>
        <v>0</v>
      </c>
      <c r="H64" s="262">
        <f>SUM(H57:H63)</f>
        <v>0</v>
      </c>
      <c r="I64" s="262">
        <f>SUM(I57:I63)</f>
        <v>0</v>
      </c>
      <c r="J64" s="262">
        <f>SUM(J57:J63)</f>
        <v>0</v>
      </c>
      <c r="K64" s="262">
        <f>SUM(K57:K63)</f>
        <v>0</v>
      </c>
      <c r="L64" s="262">
        <f>SUM(L57:L63)</f>
        <v>0</v>
      </c>
      <c r="M64" s="262">
        <f>SUM(M57:M63)</f>
        <v>0</v>
      </c>
      <c r="N64" s="262">
        <f>SUM(N57:N63)</f>
        <v>0</v>
      </c>
      <c r="O64" s="262">
        <f>SUM(O57:O63)</f>
        <v>0</v>
      </c>
      <c r="P64" s="262">
        <f>SUM(P57:P63)</f>
        <v>0</v>
      </c>
      <c r="Q64" s="262">
        <f>SUM(Q57:Q63)</f>
        <v>0</v>
      </c>
      <c r="R64" s="262">
        <f>SUM(R57:R63)</f>
        <v>0</v>
      </c>
      <c r="S64" s="262">
        <f>SUM(S57:S63)</f>
        <v>0</v>
      </c>
      <c r="T64" s="262">
        <f>SUM(T57:T63)</f>
        <v>0</v>
      </c>
      <c r="U64" s="262">
        <f>SUM(U57:U63)</f>
        <v>0</v>
      </c>
      <c r="V64" s="262">
        <f>SUM(V57:V63)</f>
        <v>0</v>
      </c>
      <c r="W64" s="262">
        <f>SUM(W57:W63)</f>
        <v>0</v>
      </c>
      <c r="X64" s="262">
        <f>SUM(X57:X63)</f>
        <v>0</v>
      </c>
      <c r="Y64" s="262">
        <f>SUM(Y57:Y63)</f>
        <v>0</v>
      </c>
      <c r="Z64" s="262">
        <f>SUM(Z57:Z63)</f>
        <v>0</v>
      </c>
      <c r="AA64" s="262">
        <f>SUM(AA57:AA63)</f>
        <v>0</v>
      </c>
      <c r="AB64" s="262">
        <f>SUM(AB57:AB63)</f>
        <v>0</v>
      </c>
      <c r="AC64" s="262">
        <f>SUM(AC57:AC63)</f>
        <v>0</v>
      </c>
      <c r="AD64" s="262">
        <f>SUM(AD57:AD63)</f>
        <v>0</v>
      </c>
      <c r="AE64" s="262">
        <f>SUM(AE57:AE63)</f>
        <v>0</v>
      </c>
      <c r="AF64" s="262">
        <f>SUM(AF57:AF63)</f>
        <v>0</v>
      </c>
      <c r="AG64" s="262">
        <f>SUM(AG57:AG63)</f>
        <v>0</v>
      </c>
      <c r="AH64" s="262">
        <f>SUM(AH57:AH63)</f>
        <v>0</v>
      </c>
      <c r="AI64" s="262">
        <f>SUM(AI57:AI63)</f>
        <v>0</v>
      </c>
      <c r="AJ64" s="262">
        <f>SUM(AJ57:AJ63)</f>
        <v>0</v>
      </c>
    </row>
    <row r="65" spans="1:36" ht="13.5">
      <c r="A65" s="263" t="s">
        <v>312</v>
      </c>
      <c r="B65" s="264" t="s">
        <v>319</v>
      </c>
      <c r="C65" s="253"/>
      <c r="D65" s="254"/>
      <c r="E65" s="254"/>
      <c r="F65" s="253"/>
      <c r="G65" s="249">
        <f>G56+G64</f>
        <v>0</v>
      </c>
      <c r="H65" s="249">
        <f>H56+H64</f>
        <v>0</v>
      </c>
      <c r="I65" s="249">
        <f>I56+I64</f>
        <v>0</v>
      </c>
      <c r="J65" s="249">
        <f>J56+J64</f>
        <v>0</v>
      </c>
      <c r="K65" s="249">
        <f>K56+K64</f>
        <v>0</v>
      </c>
      <c r="L65" s="249">
        <f>L56+L64</f>
        <v>0</v>
      </c>
      <c r="M65" s="249">
        <f>M56+M64</f>
        <v>0</v>
      </c>
      <c r="N65" s="249">
        <f>N56+N64</f>
        <v>0</v>
      </c>
      <c r="O65" s="249">
        <f>O56+O64</f>
        <v>0</v>
      </c>
      <c r="P65" s="249">
        <f>P56+P64</f>
        <v>0</v>
      </c>
      <c r="Q65" s="249">
        <f>Q56+Q64</f>
        <v>0</v>
      </c>
      <c r="R65" s="249">
        <f>R56+R64</f>
        <v>0</v>
      </c>
      <c r="S65" s="249">
        <f>S56+S64</f>
        <v>0</v>
      </c>
      <c r="T65" s="249">
        <f>T56+T64</f>
        <v>0</v>
      </c>
      <c r="U65" s="249">
        <f>U56+U64</f>
        <v>0</v>
      </c>
      <c r="V65" s="249">
        <f>V56+V64</f>
        <v>0</v>
      </c>
      <c r="W65" s="249">
        <f>W56+W64</f>
        <v>0</v>
      </c>
      <c r="X65" s="249">
        <f>X56+X64</f>
        <v>0</v>
      </c>
      <c r="Y65" s="249">
        <f>Y56+Y64</f>
        <v>0</v>
      </c>
      <c r="Z65" s="249">
        <f>Z56+Z64</f>
        <v>0</v>
      </c>
      <c r="AA65" s="249">
        <f>AA56+AA64</f>
        <v>0</v>
      </c>
      <c r="AB65" s="249">
        <f>AB56+AB64</f>
        <v>0</v>
      </c>
      <c r="AC65" s="249">
        <f>AC56+AC64</f>
        <v>0</v>
      </c>
      <c r="AD65" s="249">
        <f>AD56+AD64</f>
        <v>0</v>
      </c>
      <c r="AE65" s="249">
        <f>AE56+AE64</f>
        <v>0</v>
      </c>
      <c r="AF65" s="249">
        <f>AF56+AF64</f>
        <v>0</v>
      </c>
      <c r="AG65" s="249">
        <f>AG56+AG64</f>
        <v>0</v>
      </c>
      <c r="AH65" s="249">
        <f>AH56+AH64</f>
        <v>0</v>
      </c>
      <c r="AI65" s="249">
        <f>AI56+AI64</f>
        <v>0</v>
      </c>
      <c r="AJ65" s="249">
        <f>AJ56+AJ64</f>
        <v>0</v>
      </c>
    </row>
    <row r="66" spans="1:36" ht="12.75">
      <c r="A66" s="279"/>
      <c r="B66" s="267"/>
      <c r="C66" s="267"/>
      <c r="D66" s="268"/>
      <c r="E66" s="268"/>
      <c r="F66" s="267"/>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9"/>
      <c r="AF66" s="269"/>
      <c r="AG66" s="269"/>
      <c r="AH66" s="269"/>
      <c r="AI66" s="269"/>
      <c r="AJ66" s="269"/>
    </row>
    <row r="67" spans="1:36" ht="12.75">
      <c r="A67" s="271" t="s">
        <v>279</v>
      </c>
      <c r="B67" s="267"/>
      <c r="C67" s="267"/>
      <c r="D67" s="268"/>
      <c r="E67" s="268"/>
      <c r="F67" s="267"/>
      <c r="G67" s="269"/>
      <c r="H67" s="269"/>
      <c r="I67" s="269"/>
      <c r="J67" s="269"/>
      <c r="K67" s="269"/>
      <c r="L67" s="269"/>
      <c r="M67" s="269"/>
      <c r="N67" s="269"/>
      <c r="O67" s="269"/>
      <c r="P67" s="269"/>
      <c r="Q67" s="269"/>
      <c r="R67" s="269"/>
      <c r="S67" s="269"/>
      <c r="T67" s="269"/>
      <c r="U67" s="269"/>
      <c r="V67" s="269"/>
      <c r="W67" s="269"/>
      <c r="X67" s="269"/>
      <c r="Y67" s="269"/>
      <c r="Z67" s="269"/>
      <c r="AA67" s="269"/>
      <c r="AB67" s="269"/>
      <c r="AC67" s="269"/>
      <c r="AD67" s="269"/>
      <c r="AE67" s="269"/>
      <c r="AF67" s="269"/>
      <c r="AG67" s="269"/>
      <c r="AH67" s="269"/>
      <c r="AI67" s="269"/>
      <c r="AJ67" s="269"/>
    </row>
    <row r="68" spans="1:36" ht="12.75">
      <c r="A68" s="271" t="s">
        <v>314</v>
      </c>
      <c r="B68" s="224"/>
      <c r="C68" s="267"/>
      <c r="D68" s="268"/>
      <c r="E68" s="268"/>
      <c r="F68" s="267"/>
      <c r="G68" s="269"/>
      <c r="H68" s="269"/>
      <c r="I68" s="269"/>
      <c r="J68" s="269"/>
      <c r="K68" s="269"/>
      <c r="L68" s="269"/>
      <c r="M68" s="269"/>
      <c r="N68" s="269"/>
      <c r="O68" s="269"/>
      <c r="P68" s="269"/>
      <c r="Q68" s="269"/>
      <c r="R68" s="269"/>
      <c r="S68" s="269"/>
      <c r="T68" s="269"/>
      <c r="U68" s="269"/>
      <c r="V68" s="269"/>
      <c r="W68" s="269"/>
      <c r="X68" s="269"/>
      <c r="Y68" s="269"/>
      <c r="Z68" s="269"/>
      <c r="AA68" s="269"/>
      <c r="AB68" s="269"/>
      <c r="AC68" s="269"/>
      <c r="AD68" s="269"/>
      <c r="AE68" s="269"/>
      <c r="AF68" s="269"/>
      <c r="AG68" s="269"/>
      <c r="AH68" s="269"/>
      <c r="AI68" s="269"/>
      <c r="AJ68" s="269"/>
    </row>
    <row r="69" spans="1:36" ht="12.75">
      <c r="A69" s="271" t="s">
        <v>320</v>
      </c>
      <c r="B69" s="267"/>
      <c r="C69" s="267"/>
      <c r="D69" s="268"/>
      <c r="E69" s="268"/>
      <c r="F69" s="267"/>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row>
    <row r="70" spans="1:36" ht="12.75">
      <c r="A70" s="271" t="s">
        <v>316</v>
      </c>
      <c r="B70" s="267"/>
      <c r="C70" s="267"/>
      <c r="D70" s="268"/>
      <c r="E70" s="268"/>
      <c r="F70" s="267"/>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row>
    <row r="71" spans="1:36" ht="13.5" customHeight="1">
      <c r="A71" s="683" t="s">
        <v>282</v>
      </c>
      <c r="B71" s="672" t="s">
        <v>283</v>
      </c>
      <c r="C71" s="673" t="s">
        <v>284</v>
      </c>
      <c r="D71" s="686" t="s">
        <v>285</v>
      </c>
      <c r="E71" s="686" t="s">
        <v>286</v>
      </c>
      <c r="F71" s="687" t="s">
        <v>287</v>
      </c>
      <c r="G71" s="682" t="s">
        <v>288</v>
      </c>
      <c r="H71" s="682"/>
      <c r="I71" s="682"/>
      <c r="J71" s="682"/>
      <c r="K71" s="682"/>
      <c r="L71" s="682"/>
      <c r="M71" s="682"/>
      <c r="N71" s="682" t="s">
        <v>289</v>
      </c>
      <c r="O71" s="682"/>
      <c r="P71" s="682"/>
      <c r="Q71" s="682"/>
      <c r="R71" s="682"/>
      <c r="S71" s="682"/>
      <c r="T71" s="682"/>
      <c r="U71" s="684" t="s">
        <v>22</v>
      </c>
      <c r="V71" s="684"/>
      <c r="W71" s="684"/>
      <c r="X71" s="684"/>
      <c r="Y71" s="684"/>
      <c r="Z71" s="684"/>
      <c r="AA71" s="684"/>
      <c r="AB71" s="685" t="s">
        <v>290</v>
      </c>
      <c r="AC71" s="685"/>
      <c r="AD71" s="685"/>
      <c r="AE71" s="685"/>
      <c r="AF71" s="685"/>
      <c r="AG71" s="685"/>
      <c r="AH71" s="685"/>
      <c r="AI71" s="229" t="s">
        <v>291</v>
      </c>
      <c r="AJ71" s="229" t="s">
        <v>292</v>
      </c>
    </row>
    <row r="72" spans="1:36" ht="12.75" customHeight="1">
      <c r="A72" s="683"/>
      <c r="B72" s="672"/>
      <c r="C72" s="673"/>
      <c r="D72" s="686"/>
      <c r="E72" s="686"/>
      <c r="F72" s="687"/>
      <c r="G72" s="708" t="s">
        <v>293</v>
      </c>
      <c r="H72" s="704" t="s">
        <v>294</v>
      </c>
      <c r="I72" s="704" t="s">
        <v>295</v>
      </c>
      <c r="J72" s="705" t="s">
        <v>277</v>
      </c>
      <c r="K72" s="705"/>
      <c r="L72" s="704" t="s">
        <v>296</v>
      </c>
      <c r="M72" s="706" t="s">
        <v>297</v>
      </c>
      <c r="N72" s="708" t="s">
        <v>298</v>
      </c>
      <c r="O72" s="704" t="s">
        <v>294</v>
      </c>
      <c r="P72" s="704" t="s">
        <v>299</v>
      </c>
      <c r="Q72" s="705" t="s">
        <v>277</v>
      </c>
      <c r="R72" s="705"/>
      <c r="S72" s="704" t="s">
        <v>300</v>
      </c>
      <c r="T72" s="706" t="s">
        <v>301</v>
      </c>
      <c r="U72" s="708" t="s">
        <v>298</v>
      </c>
      <c r="V72" s="704" t="s">
        <v>294</v>
      </c>
      <c r="W72" s="704" t="s">
        <v>299</v>
      </c>
      <c r="X72" s="710" t="s">
        <v>277</v>
      </c>
      <c r="Y72" s="710"/>
      <c r="Z72" s="706" t="s">
        <v>302</v>
      </c>
      <c r="AA72" s="706" t="s">
        <v>303</v>
      </c>
      <c r="AB72" s="708" t="s">
        <v>298</v>
      </c>
      <c r="AC72" s="704" t="s">
        <v>294</v>
      </c>
      <c r="AD72" s="704" t="s">
        <v>299</v>
      </c>
      <c r="AE72" s="710" t="s">
        <v>277</v>
      </c>
      <c r="AF72" s="710"/>
      <c r="AG72" s="706" t="s">
        <v>304</v>
      </c>
      <c r="AH72" s="707" t="s">
        <v>305</v>
      </c>
      <c r="AI72" s="236" t="s">
        <v>104</v>
      </c>
      <c r="AJ72" s="236" t="s">
        <v>104</v>
      </c>
    </row>
    <row r="73" spans="1:36" ht="33.75">
      <c r="A73" s="683"/>
      <c r="B73" s="672"/>
      <c r="C73" s="673"/>
      <c r="D73" s="686"/>
      <c r="E73" s="686"/>
      <c r="F73" s="687"/>
      <c r="G73" s="708"/>
      <c r="H73" s="704"/>
      <c r="I73" s="704"/>
      <c r="J73" s="233" t="s">
        <v>306</v>
      </c>
      <c r="K73" s="233" t="s">
        <v>307</v>
      </c>
      <c r="L73" s="704"/>
      <c r="M73" s="706"/>
      <c r="N73" s="708"/>
      <c r="O73" s="704"/>
      <c r="P73" s="704"/>
      <c r="Q73" s="233" t="s">
        <v>306</v>
      </c>
      <c r="R73" s="233" t="s">
        <v>307</v>
      </c>
      <c r="S73" s="704"/>
      <c r="T73" s="706"/>
      <c r="U73" s="708"/>
      <c r="V73" s="704"/>
      <c r="W73" s="704"/>
      <c r="X73" s="233" t="s">
        <v>306</v>
      </c>
      <c r="Y73" s="237" t="s">
        <v>307</v>
      </c>
      <c r="Z73" s="706"/>
      <c r="AA73" s="706"/>
      <c r="AB73" s="708"/>
      <c r="AC73" s="704"/>
      <c r="AD73" s="704"/>
      <c r="AE73" s="233" t="s">
        <v>306</v>
      </c>
      <c r="AF73" s="237" t="s">
        <v>307</v>
      </c>
      <c r="AG73" s="706"/>
      <c r="AH73" s="707"/>
      <c r="AI73" s="238" t="s">
        <v>308</v>
      </c>
      <c r="AJ73" s="238" t="s">
        <v>309</v>
      </c>
    </row>
    <row r="74" spans="1:36" ht="9" customHeight="1">
      <c r="A74" s="241">
        <v>1</v>
      </c>
      <c r="B74" s="242">
        <v>2</v>
      </c>
      <c r="C74" s="241">
        <v>3</v>
      </c>
      <c r="D74" s="242">
        <v>4</v>
      </c>
      <c r="E74" s="241">
        <v>5</v>
      </c>
      <c r="F74" s="242">
        <v>6</v>
      </c>
      <c r="G74" s="241">
        <v>7</v>
      </c>
      <c r="H74" s="242">
        <v>8</v>
      </c>
      <c r="I74" s="241">
        <v>9</v>
      </c>
      <c r="J74" s="242">
        <v>10</v>
      </c>
      <c r="K74" s="241">
        <v>11</v>
      </c>
      <c r="L74" s="242">
        <v>12</v>
      </c>
      <c r="M74" s="241">
        <v>13</v>
      </c>
      <c r="N74" s="242">
        <v>14</v>
      </c>
      <c r="O74" s="241">
        <v>15</v>
      </c>
      <c r="P74" s="242">
        <v>16</v>
      </c>
      <c r="Q74" s="241">
        <v>17</v>
      </c>
      <c r="R74" s="242">
        <v>18</v>
      </c>
      <c r="S74" s="243">
        <v>19</v>
      </c>
      <c r="T74" s="242">
        <v>20</v>
      </c>
      <c r="U74" s="241">
        <v>21</v>
      </c>
      <c r="V74" s="242">
        <v>22</v>
      </c>
      <c r="W74" s="241">
        <v>23</v>
      </c>
      <c r="X74" s="242">
        <v>24</v>
      </c>
      <c r="Y74" s="241">
        <v>25</v>
      </c>
      <c r="Z74" s="244">
        <v>26</v>
      </c>
      <c r="AA74" s="245">
        <v>27</v>
      </c>
      <c r="AB74" s="242">
        <v>28</v>
      </c>
      <c r="AC74" s="241">
        <v>29</v>
      </c>
      <c r="AD74" s="242">
        <v>30</v>
      </c>
      <c r="AE74" s="241">
        <v>31</v>
      </c>
      <c r="AF74" s="242">
        <v>32</v>
      </c>
      <c r="AG74" s="245">
        <v>33</v>
      </c>
      <c r="AH74" s="242">
        <v>34</v>
      </c>
      <c r="AI74" s="246">
        <v>35</v>
      </c>
      <c r="AJ74" s="244">
        <v>36</v>
      </c>
    </row>
    <row r="75" spans="1:36" ht="12.75">
      <c r="A75" s="247" t="s">
        <v>310</v>
      </c>
      <c r="B75" s="253"/>
      <c r="C75" s="253"/>
      <c r="D75" s="254"/>
      <c r="E75" s="254"/>
      <c r="F75" s="253"/>
      <c r="G75" s="251"/>
      <c r="H75" s="251"/>
      <c r="I75" s="251"/>
      <c r="J75" s="251"/>
      <c r="K75" s="251"/>
      <c r="L75" s="249">
        <f>G75+I75+J75+K75</f>
        <v>0</v>
      </c>
      <c r="M75" s="249">
        <f>+L75-H75</f>
        <v>0</v>
      </c>
      <c r="N75" s="251"/>
      <c r="O75" s="251"/>
      <c r="P75" s="251"/>
      <c r="Q75" s="251"/>
      <c r="R75" s="251"/>
      <c r="S75" s="250">
        <f>N75+P75+Q75+R75</f>
        <v>0</v>
      </c>
      <c r="T75" s="250">
        <f>+S75-O75</f>
        <v>0</v>
      </c>
      <c r="U75" s="235"/>
      <c r="V75" s="235"/>
      <c r="W75" s="235"/>
      <c r="X75" s="235"/>
      <c r="Y75" s="235"/>
      <c r="Z75" s="249">
        <f>+U75+W75+Y75+X75</f>
        <v>0</v>
      </c>
      <c r="AA75" s="249">
        <f>+Z75-V75</f>
        <v>0</v>
      </c>
      <c r="AB75" s="251"/>
      <c r="AC75" s="251"/>
      <c r="AD75" s="251"/>
      <c r="AE75" s="251"/>
      <c r="AF75" s="251"/>
      <c r="AG75" s="249">
        <f>+AB75+AD75+AF75+AE75</f>
        <v>0</v>
      </c>
      <c r="AH75" s="249">
        <f>+AG75-AC75</f>
        <v>0</v>
      </c>
      <c r="AI75" s="250">
        <f>L75+S75+Z75+AG75</f>
        <v>0</v>
      </c>
      <c r="AJ75" s="250">
        <f>M75+T75+AA75+AH75</f>
        <v>0</v>
      </c>
    </row>
    <row r="76" spans="1:36" ht="12.75">
      <c r="A76" s="252"/>
      <c r="B76" s="253"/>
      <c r="C76" s="253"/>
      <c r="D76" s="254"/>
      <c r="E76" s="254"/>
      <c r="F76" s="253"/>
      <c r="G76" s="255"/>
      <c r="H76" s="255"/>
      <c r="I76" s="255"/>
      <c r="J76" s="255"/>
      <c r="K76" s="255"/>
      <c r="L76" s="250">
        <f>G76+I76+J76+K76</f>
        <v>0</v>
      </c>
      <c r="M76" s="249">
        <f>+L76-H76</f>
        <v>0</v>
      </c>
      <c r="N76" s="255"/>
      <c r="O76" s="255"/>
      <c r="P76" s="255"/>
      <c r="Q76" s="255"/>
      <c r="R76" s="255"/>
      <c r="S76" s="250">
        <f>N76+P76+Q76+R76</f>
        <v>0</v>
      </c>
      <c r="T76" s="250">
        <f>+S76-O76</f>
        <v>0</v>
      </c>
      <c r="U76" s="256"/>
      <c r="V76" s="256"/>
      <c r="W76" s="256"/>
      <c r="X76" s="256"/>
      <c r="Y76" s="256"/>
      <c r="Z76" s="249">
        <f>+U76+W76+Y76+X76</f>
        <v>0</v>
      </c>
      <c r="AA76" s="249">
        <f>+Z76-V76</f>
        <v>0</v>
      </c>
      <c r="AB76" s="255"/>
      <c r="AC76" s="255"/>
      <c r="AD76" s="255"/>
      <c r="AE76" s="255"/>
      <c r="AF76" s="255"/>
      <c r="AG76" s="249">
        <f>+AB76+AD76+AF76+AE76</f>
        <v>0</v>
      </c>
      <c r="AH76" s="249">
        <f>+AG76-AC76</f>
        <v>0</v>
      </c>
      <c r="AI76" s="250">
        <f>L76+S76+Z76+AG76</f>
        <v>0</v>
      </c>
      <c r="AJ76" s="250">
        <f>M76+T76+AA76+AH76</f>
        <v>0</v>
      </c>
    </row>
    <row r="77" spans="1:36" ht="12.75">
      <c r="A77" s="252"/>
      <c r="B77" s="253"/>
      <c r="C77" s="253"/>
      <c r="D77" s="254"/>
      <c r="E77" s="254"/>
      <c r="F77" s="253"/>
      <c r="G77" s="255"/>
      <c r="H77" s="255"/>
      <c r="I77" s="255"/>
      <c r="J77" s="255"/>
      <c r="K77" s="255"/>
      <c r="L77" s="250">
        <f>G77+I77+J77+K77</f>
        <v>0</v>
      </c>
      <c r="M77" s="249">
        <f>+L77-H77</f>
        <v>0</v>
      </c>
      <c r="N77" s="255"/>
      <c r="O77" s="255"/>
      <c r="P77" s="255"/>
      <c r="Q77" s="255"/>
      <c r="R77" s="255"/>
      <c r="S77" s="250">
        <f>N77+P77+Q77+R77</f>
        <v>0</v>
      </c>
      <c r="T77" s="250">
        <f>+S77-O77</f>
        <v>0</v>
      </c>
      <c r="U77" s="256"/>
      <c r="V77" s="256"/>
      <c r="W77" s="256"/>
      <c r="X77" s="256"/>
      <c r="Y77" s="256"/>
      <c r="Z77" s="249">
        <f>+U77+W77+Y77+X77</f>
        <v>0</v>
      </c>
      <c r="AA77" s="249">
        <f>+Z77-V77</f>
        <v>0</v>
      </c>
      <c r="AB77" s="255"/>
      <c r="AC77" s="255"/>
      <c r="AD77" s="255"/>
      <c r="AE77" s="255"/>
      <c r="AF77" s="255"/>
      <c r="AG77" s="249">
        <f>+AB77+AD77+AF77+AE77</f>
        <v>0</v>
      </c>
      <c r="AH77" s="249">
        <f>+AG77-AC77</f>
        <v>0</v>
      </c>
      <c r="AI77" s="250">
        <f>L77+S77+Z77+AG77</f>
        <v>0</v>
      </c>
      <c r="AJ77" s="250">
        <f>M77+T77+AA77+AH77</f>
        <v>0</v>
      </c>
    </row>
    <row r="78" spans="1:36" ht="12.75">
      <c r="A78" s="252"/>
      <c r="B78" s="253"/>
      <c r="C78" s="253"/>
      <c r="D78" s="254"/>
      <c r="E78" s="254"/>
      <c r="F78" s="253"/>
      <c r="G78" s="255"/>
      <c r="H78" s="255"/>
      <c r="I78" s="255"/>
      <c r="J78" s="255"/>
      <c r="K78" s="255"/>
      <c r="L78" s="249">
        <f>G78+I78+J78+K78</f>
        <v>0</v>
      </c>
      <c r="M78" s="249">
        <f>+L78-H78</f>
        <v>0</v>
      </c>
      <c r="N78" s="255"/>
      <c r="O78" s="255"/>
      <c r="P78" s="255"/>
      <c r="Q78" s="255"/>
      <c r="R78" s="255"/>
      <c r="S78" s="250">
        <f>N78+P78+Q78+R78</f>
        <v>0</v>
      </c>
      <c r="T78" s="250">
        <f>+S78-O78</f>
        <v>0</v>
      </c>
      <c r="U78" s="256"/>
      <c r="V78" s="256"/>
      <c r="W78" s="256"/>
      <c r="X78" s="256"/>
      <c r="Y78" s="256"/>
      <c r="Z78" s="249">
        <f>+U78+W78+Y78+X78</f>
        <v>0</v>
      </c>
      <c r="AA78" s="249">
        <f>+Z78-V78</f>
        <v>0</v>
      </c>
      <c r="AB78" s="255"/>
      <c r="AC78" s="255"/>
      <c r="AD78" s="255"/>
      <c r="AE78" s="255"/>
      <c r="AF78" s="255"/>
      <c r="AG78" s="249">
        <f>+AB78+AD78+AF78+AE78</f>
        <v>0</v>
      </c>
      <c r="AH78" s="249">
        <f>+AG78-AC78</f>
        <v>0</v>
      </c>
      <c r="AI78" s="250">
        <f>L78+S78+Z78+AG78</f>
        <v>0</v>
      </c>
      <c r="AJ78" s="250">
        <f>M78+T78+AA78+AH78</f>
        <v>0</v>
      </c>
    </row>
    <row r="79" spans="1:36" ht="12.75">
      <c r="A79" s="252"/>
      <c r="B79" s="253"/>
      <c r="C79" s="253"/>
      <c r="D79" s="254"/>
      <c r="E79" s="254"/>
      <c r="F79" s="253"/>
      <c r="G79" s="255"/>
      <c r="H79" s="255"/>
      <c r="I79" s="255"/>
      <c r="J79" s="255"/>
      <c r="K79" s="255"/>
      <c r="L79" s="250">
        <f>G79+I79+J79+K79</f>
        <v>0</v>
      </c>
      <c r="M79" s="249">
        <f>+L79-H79</f>
        <v>0</v>
      </c>
      <c r="N79" s="255"/>
      <c r="O79" s="255"/>
      <c r="P79" s="255"/>
      <c r="Q79" s="255"/>
      <c r="R79" s="255"/>
      <c r="S79" s="250">
        <f>N79+P79+Q79+R79</f>
        <v>0</v>
      </c>
      <c r="T79" s="250">
        <f>+S79-O79</f>
        <v>0</v>
      </c>
      <c r="U79" s="256"/>
      <c r="V79" s="256"/>
      <c r="W79" s="256"/>
      <c r="X79" s="256"/>
      <c r="Y79" s="256"/>
      <c r="Z79" s="249">
        <f>+U79+W79+Y79+X79</f>
        <v>0</v>
      </c>
      <c r="AA79" s="249">
        <f>+Z79-V79</f>
        <v>0</v>
      </c>
      <c r="AB79" s="255"/>
      <c r="AC79" s="255"/>
      <c r="AD79" s="255"/>
      <c r="AE79" s="255"/>
      <c r="AF79" s="255"/>
      <c r="AG79" s="249">
        <f>+AB79+AD79+AF79+AE79</f>
        <v>0</v>
      </c>
      <c r="AH79" s="249">
        <f>+AG79-AC79</f>
        <v>0</v>
      </c>
      <c r="AI79" s="250">
        <f>L79+S79+Z79+AG79</f>
        <v>0</v>
      </c>
      <c r="AJ79" s="250">
        <f>M79+T79+AA79+AH79</f>
        <v>0</v>
      </c>
    </row>
    <row r="80" spans="1:36" ht="12.75">
      <c r="A80" s="259"/>
      <c r="B80" s="253"/>
      <c r="C80" s="253"/>
      <c r="D80" s="254"/>
      <c r="E80" s="254"/>
      <c r="F80" s="253"/>
      <c r="G80" s="255"/>
      <c r="H80" s="255"/>
      <c r="I80" s="255"/>
      <c r="J80" s="255"/>
      <c r="K80" s="255"/>
      <c r="L80" s="250">
        <f>G80+I80+J80+K80</f>
        <v>0</v>
      </c>
      <c r="M80" s="249">
        <f>+L80-H80</f>
        <v>0</v>
      </c>
      <c r="N80" s="235"/>
      <c r="O80" s="235"/>
      <c r="P80" s="235"/>
      <c r="Q80" s="235"/>
      <c r="R80" s="235"/>
      <c r="S80" s="250">
        <f>N80+P80+Q80+R80</f>
        <v>0</v>
      </c>
      <c r="T80" s="250">
        <f>+S80-O80</f>
        <v>0</v>
      </c>
      <c r="U80" s="256"/>
      <c r="V80" s="256"/>
      <c r="W80" s="256"/>
      <c r="X80" s="256"/>
      <c r="Y80" s="256"/>
      <c r="Z80" s="249">
        <f>+U80+W80+Y80+X80</f>
        <v>0</v>
      </c>
      <c r="AA80" s="249">
        <f>+Z80-V80</f>
        <v>0</v>
      </c>
      <c r="AB80" s="255"/>
      <c r="AC80" s="255"/>
      <c r="AD80" s="255"/>
      <c r="AE80" s="255"/>
      <c r="AF80" s="255"/>
      <c r="AG80" s="249">
        <f>+AB80+AD80+AF80+AE80</f>
        <v>0</v>
      </c>
      <c r="AH80" s="249">
        <f>+AG80-AC80</f>
        <v>0</v>
      </c>
      <c r="AI80" s="250">
        <f>L80+S80+Z80+AG80</f>
        <v>0</v>
      </c>
      <c r="AJ80" s="250">
        <f>M80+T80+AA80+AH80</f>
        <v>0</v>
      </c>
    </row>
    <row r="81" spans="1:36" ht="13.5">
      <c r="A81" s="260" t="s">
        <v>311</v>
      </c>
      <c r="B81" s="261"/>
      <c r="C81" s="253"/>
      <c r="D81" s="254"/>
      <c r="E81" s="254"/>
      <c r="F81" s="253"/>
      <c r="G81" s="262">
        <f>SUM(G76:G80)</f>
        <v>0</v>
      </c>
      <c r="H81" s="262">
        <f>SUM(H76:H80)</f>
        <v>0</v>
      </c>
      <c r="I81" s="262">
        <f>SUM(I76:I80)</f>
        <v>0</v>
      </c>
      <c r="J81" s="262">
        <f>SUM(J76:J80)</f>
        <v>0</v>
      </c>
      <c r="K81" s="262">
        <f>SUM(K76:K80)</f>
        <v>0</v>
      </c>
      <c r="L81" s="262">
        <f>SUM(L76:L80)</f>
        <v>0</v>
      </c>
      <c r="M81" s="262">
        <f>SUM(M76:M80)</f>
        <v>0</v>
      </c>
      <c r="N81" s="262">
        <f>SUM(N76:N80)</f>
        <v>0</v>
      </c>
      <c r="O81" s="262">
        <f>SUM(O76:O80)</f>
        <v>0</v>
      </c>
      <c r="P81" s="262">
        <f>SUM(P76:P80)</f>
        <v>0</v>
      </c>
      <c r="Q81" s="262">
        <f>SUM(Q76:Q80)</f>
        <v>0</v>
      </c>
      <c r="R81" s="262">
        <f>SUM(R76:R80)</f>
        <v>0</v>
      </c>
      <c r="S81" s="262">
        <f>SUM(S76:S80)</f>
        <v>0</v>
      </c>
      <c r="T81" s="262">
        <f>SUM(T76:T80)</f>
        <v>0</v>
      </c>
      <c r="U81" s="262">
        <f>SUM(U76:U80)</f>
        <v>0</v>
      </c>
      <c r="V81" s="262">
        <f>SUM(V76:V80)</f>
        <v>0</v>
      </c>
      <c r="W81" s="262">
        <f>SUM(W76:W80)</f>
        <v>0</v>
      </c>
      <c r="X81" s="262">
        <f>SUM(X76:X80)</f>
        <v>0</v>
      </c>
      <c r="Y81" s="262">
        <f>SUM(Y76:Y80)</f>
        <v>0</v>
      </c>
      <c r="Z81" s="262">
        <f>SUM(Z76:Z80)</f>
        <v>0</v>
      </c>
      <c r="AA81" s="262">
        <f>SUM(AA76:AA80)</f>
        <v>0</v>
      </c>
      <c r="AB81" s="262">
        <f>SUM(AB76:AB80)</f>
        <v>0</v>
      </c>
      <c r="AC81" s="262">
        <f>SUM(AC76:AC80)</f>
        <v>0</v>
      </c>
      <c r="AD81" s="262">
        <f>SUM(AD76:AD80)</f>
        <v>0</v>
      </c>
      <c r="AE81" s="262">
        <f>SUM(AE76:AE80)</f>
        <v>0</v>
      </c>
      <c r="AF81" s="262">
        <f>SUM(AF76:AF80)</f>
        <v>0</v>
      </c>
      <c r="AG81" s="262">
        <f>SUM(AG76:AG80)</f>
        <v>0</v>
      </c>
      <c r="AH81" s="262">
        <f>SUM(AH76:AH80)</f>
        <v>0</v>
      </c>
      <c r="AI81" s="262">
        <f>SUM(AI76:AI80)</f>
        <v>0</v>
      </c>
      <c r="AJ81" s="262">
        <f>SUM(AJ76:AJ80)</f>
        <v>0</v>
      </c>
    </row>
    <row r="82" spans="1:36" ht="13.5">
      <c r="A82" s="263" t="s">
        <v>312</v>
      </c>
      <c r="B82" s="264" t="s">
        <v>319</v>
      </c>
      <c r="C82" s="253"/>
      <c r="D82" s="254"/>
      <c r="E82" s="254"/>
      <c r="F82" s="253"/>
      <c r="G82" s="249">
        <f>G75+G81</f>
        <v>0</v>
      </c>
      <c r="H82" s="249">
        <f>H75+H81</f>
        <v>0</v>
      </c>
      <c r="I82" s="249">
        <f>I75+I81</f>
        <v>0</v>
      </c>
      <c r="J82" s="249">
        <f>J75+J81</f>
        <v>0</v>
      </c>
      <c r="K82" s="249">
        <f>K75+K81</f>
        <v>0</v>
      </c>
      <c r="L82" s="249">
        <f>L75+L81</f>
        <v>0</v>
      </c>
      <c r="M82" s="249">
        <f>M75+M81</f>
        <v>0</v>
      </c>
      <c r="N82" s="249">
        <f>N75+N81</f>
        <v>0</v>
      </c>
      <c r="O82" s="249">
        <f>O75+O81</f>
        <v>0</v>
      </c>
      <c r="P82" s="249">
        <f>P75+P81</f>
        <v>0</v>
      </c>
      <c r="Q82" s="249">
        <f>Q75+Q81</f>
        <v>0</v>
      </c>
      <c r="R82" s="249">
        <f>R75+R81</f>
        <v>0</v>
      </c>
      <c r="S82" s="249">
        <f>S75+S81</f>
        <v>0</v>
      </c>
      <c r="T82" s="249">
        <f>T75+T81</f>
        <v>0</v>
      </c>
      <c r="U82" s="249">
        <f>U75+U81</f>
        <v>0</v>
      </c>
      <c r="V82" s="249">
        <f>V75+V81</f>
        <v>0</v>
      </c>
      <c r="W82" s="249">
        <f>W75+W81</f>
        <v>0</v>
      </c>
      <c r="X82" s="249">
        <f>X75+X81</f>
        <v>0</v>
      </c>
      <c r="Y82" s="249">
        <f>Y75+Y81</f>
        <v>0</v>
      </c>
      <c r="Z82" s="249">
        <f>Z75+Z81</f>
        <v>0</v>
      </c>
      <c r="AA82" s="249">
        <f>AA75+AA81</f>
        <v>0</v>
      </c>
      <c r="AB82" s="249">
        <f>AB75+AB81</f>
        <v>0</v>
      </c>
      <c r="AC82" s="249">
        <f>AC75+AC81</f>
        <v>0</v>
      </c>
      <c r="AD82" s="249">
        <f>AD75+AD81</f>
        <v>0</v>
      </c>
      <c r="AE82" s="249">
        <f>AE75+AE81</f>
        <v>0</v>
      </c>
      <c r="AF82" s="249">
        <f>AF75+AF81</f>
        <v>0</v>
      </c>
      <c r="AG82" s="249">
        <f>AG75+AG81</f>
        <v>0</v>
      </c>
      <c r="AH82" s="249">
        <f>AH75+AH81</f>
        <v>0</v>
      </c>
      <c r="AI82" s="249">
        <f>AI75+AI81</f>
        <v>0</v>
      </c>
      <c r="AJ82" s="249">
        <f>AJ75+AJ81</f>
        <v>0</v>
      </c>
    </row>
    <row r="83" spans="1:36" ht="12.75">
      <c r="A83" s="279"/>
      <c r="B83" s="267"/>
      <c r="C83" s="267"/>
      <c r="D83" s="268"/>
      <c r="E83" s="268"/>
      <c r="F83" s="267"/>
      <c r="G83" s="269"/>
      <c r="H83" s="269"/>
      <c r="I83" s="269"/>
      <c r="J83" s="269"/>
      <c r="K83" s="269"/>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row>
    <row r="84" spans="1:36" ht="12.75">
      <c r="A84" s="271" t="s">
        <v>279</v>
      </c>
      <c r="B84" s="267"/>
      <c r="C84" s="267"/>
      <c r="D84" s="268"/>
      <c r="E84" s="268"/>
      <c r="F84" s="267"/>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row>
    <row r="85" spans="1:36" ht="12.75">
      <c r="A85" s="271" t="s">
        <v>314</v>
      </c>
      <c r="B85" s="224"/>
      <c r="C85" s="267"/>
      <c r="D85" s="268"/>
      <c r="E85" s="268"/>
      <c r="F85" s="267"/>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row>
    <row r="86" spans="1:36" ht="12.75">
      <c r="A86" s="271" t="s">
        <v>321</v>
      </c>
      <c r="B86" s="267"/>
      <c r="C86" s="267"/>
      <c r="D86" s="268"/>
      <c r="E86" s="268"/>
      <c r="F86" s="267"/>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row>
    <row r="87" spans="1:36" ht="12.75">
      <c r="A87" s="271" t="s">
        <v>316</v>
      </c>
      <c r="B87" s="267"/>
      <c r="C87" s="267"/>
      <c r="D87" s="268"/>
      <c r="E87" s="268"/>
      <c r="F87" s="267"/>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row>
    <row r="88" spans="1:36" ht="13.5" customHeight="1">
      <c r="A88" s="683" t="s">
        <v>282</v>
      </c>
      <c r="B88" s="672" t="s">
        <v>283</v>
      </c>
      <c r="C88" s="673" t="s">
        <v>284</v>
      </c>
      <c r="D88" s="686" t="s">
        <v>285</v>
      </c>
      <c r="E88" s="686" t="s">
        <v>286</v>
      </c>
      <c r="F88" s="687" t="s">
        <v>287</v>
      </c>
      <c r="G88" s="682" t="s">
        <v>288</v>
      </c>
      <c r="H88" s="682"/>
      <c r="I88" s="682"/>
      <c r="J88" s="682"/>
      <c r="K88" s="682"/>
      <c r="L88" s="682"/>
      <c r="M88" s="682"/>
      <c r="N88" s="682" t="s">
        <v>289</v>
      </c>
      <c r="O88" s="682"/>
      <c r="P88" s="682"/>
      <c r="Q88" s="682"/>
      <c r="R88" s="682"/>
      <c r="S88" s="682"/>
      <c r="T88" s="682"/>
      <c r="U88" s="684" t="s">
        <v>22</v>
      </c>
      <c r="V88" s="684"/>
      <c r="W88" s="684"/>
      <c r="X88" s="684"/>
      <c r="Y88" s="684"/>
      <c r="Z88" s="684"/>
      <c r="AA88" s="684"/>
      <c r="AB88" s="685" t="s">
        <v>290</v>
      </c>
      <c r="AC88" s="685"/>
      <c r="AD88" s="685"/>
      <c r="AE88" s="685"/>
      <c r="AF88" s="685"/>
      <c r="AG88" s="685"/>
      <c r="AH88" s="685"/>
      <c r="AI88" s="229" t="s">
        <v>291</v>
      </c>
      <c r="AJ88" s="229" t="s">
        <v>292</v>
      </c>
    </row>
    <row r="89" spans="1:36" ht="12.75" customHeight="1">
      <c r="A89" s="683"/>
      <c r="B89" s="672"/>
      <c r="C89" s="673"/>
      <c r="D89" s="686"/>
      <c r="E89" s="686"/>
      <c r="F89" s="687"/>
      <c r="G89" s="708" t="s">
        <v>293</v>
      </c>
      <c r="H89" s="704" t="s">
        <v>294</v>
      </c>
      <c r="I89" s="704" t="s">
        <v>295</v>
      </c>
      <c r="J89" s="705" t="s">
        <v>277</v>
      </c>
      <c r="K89" s="705"/>
      <c r="L89" s="704" t="s">
        <v>296</v>
      </c>
      <c r="M89" s="706" t="s">
        <v>297</v>
      </c>
      <c r="N89" s="708" t="s">
        <v>298</v>
      </c>
      <c r="O89" s="704" t="s">
        <v>294</v>
      </c>
      <c r="P89" s="704" t="s">
        <v>299</v>
      </c>
      <c r="Q89" s="705" t="s">
        <v>277</v>
      </c>
      <c r="R89" s="705"/>
      <c r="S89" s="704" t="s">
        <v>300</v>
      </c>
      <c r="T89" s="706" t="s">
        <v>301</v>
      </c>
      <c r="U89" s="708" t="s">
        <v>298</v>
      </c>
      <c r="V89" s="704" t="s">
        <v>294</v>
      </c>
      <c r="W89" s="704" t="s">
        <v>299</v>
      </c>
      <c r="X89" s="710" t="s">
        <v>277</v>
      </c>
      <c r="Y89" s="710"/>
      <c r="Z89" s="706" t="s">
        <v>302</v>
      </c>
      <c r="AA89" s="706" t="s">
        <v>303</v>
      </c>
      <c r="AB89" s="708" t="s">
        <v>298</v>
      </c>
      <c r="AC89" s="704" t="s">
        <v>294</v>
      </c>
      <c r="AD89" s="704" t="s">
        <v>299</v>
      </c>
      <c r="AE89" s="710" t="s">
        <v>277</v>
      </c>
      <c r="AF89" s="710"/>
      <c r="AG89" s="706" t="s">
        <v>304</v>
      </c>
      <c r="AH89" s="707" t="s">
        <v>305</v>
      </c>
      <c r="AI89" s="236" t="s">
        <v>104</v>
      </c>
      <c r="AJ89" s="236" t="s">
        <v>104</v>
      </c>
    </row>
    <row r="90" spans="1:36" ht="33.75">
      <c r="A90" s="683"/>
      <c r="B90" s="672"/>
      <c r="C90" s="673"/>
      <c r="D90" s="686"/>
      <c r="E90" s="686"/>
      <c r="F90" s="687"/>
      <c r="G90" s="708"/>
      <c r="H90" s="704"/>
      <c r="I90" s="704"/>
      <c r="J90" s="233" t="s">
        <v>306</v>
      </c>
      <c r="K90" s="233" t="s">
        <v>307</v>
      </c>
      <c r="L90" s="704"/>
      <c r="M90" s="706"/>
      <c r="N90" s="708"/>
      <c r="O90" s="704"/>
      <c r="P90" s="704"/>
      <c r="Q90" s="233" t="s">
        <v>306</v>
      </c>
      <c r="R90" s="233" t="s">
        <v>307</v>
      </c>
      <c r="S90" s="704"/>
      <c r="T90" s="706"/>
      <c r="U90" s="708"/>
      <c r="V90" s="704"/>
      <c r="W90" s="704"/>
      <c r="X90" s="233" t="s">
        <v>306</v>
      </c>
      <c r="Y90" s="237" t="s">
        <v>307</v>
      </c>
      <c r="Z90" s="706"/>
      <c r="AA90" s="706"/>
      <c r="AB90" s="708"/>
      <c r="AC90" s="704"/>
      <c r="AD90" s="704"/>
      <c r="AE90" s="233" t="s">
        <v>306</v>
      </c>
      <c r="AF90" s="237" t="s">
        <v>307</v>
      </c>
      <c r="AG90" s="706"/>
      <c r="AH90" s="707"/>
      <c r="AI90" s="238" t="s">
        <v>308</v>
      </c>
      <c r="AJ90" s="238" t="s">
        <v>309</v>
      </c>
    </row>
    <row r="91" spans="1:36" ht="8.25" customHeight="1">
      <c r="A91" s="241">
        <v>1</v>
      </c>
      <c r="B91" s="242">
        <v>2</v>
      </c>
      <c r="C91" s="241">
        <v>3</v>
      </c>
      <c r="D91" s="242">
        <v>4</v>
      </c>
      <c r="E91" s="241">
        <v>5</v>
      </c>
      <c r="F91" s="242">
        <v>6</v>
      </c>
      <c r="G91" s="241">
        <v>7</v>
      </c>
      <c r="H91" s="242">
        <v>8</v>
      </c>
      <c r="I91" s="241">
        <v>9</v>
      </c>
      <c r="J91" s="242">
        <v>10</v>
      </c>
      <c r="K91" s="241">
        <v>11</v>
      </c>
      <c r="L91" s="242">
        <v>12</v>
      </c>
      <c r="M91" s="241">
        <v>13</v>
      </c>
      <c r="N91" s="242">
        <v>14</v>
      </c>
      <c r="O91" s="241">
        <v>15</v>
      </c>
      <c r="P91" s="242">
        <v>16</v>
      </c>
      <c r="Q91" s="241">
        <v>17</v>
      </c>
      <c r="R91" s="242">
        <v>18</v>
      </c>
      <c r="S91" s="243">
        <v>19</v>
      </c>
      <c r="T91" s="242">
        <v>20</v>
      </c>
      <c r="U91" s="241">
        <v>21</v>
      </c>
      <c r="V91" s="242">
        <v>22</v>
      </c>
      <c r="W91" s="241">
        <v>23</v>
      </c>
      <c r="X91" s="242">
        <v>24</v>
      </c>
      <c r="Y91" s="241">
        <v>25</v>
      </c>
      <c r="Z91" s="244">
        <v>26</v>
      </c>
      <c r="AA91" s="245">
        <v>27</v>
      </c>
      <c r="AB91" s="242">
        <v>28</v>
      </c>
      <c r="AC91" s="241">
        <v>29</v>
      </c>
      <c r="AD91" s="242">
        <v>30</v>
      </c>
      <c r="AE91" s="241">
        <v>31</v>
      </c>
      <c r="AF91" s="242">
        <v>32</v>
      </c>
      <c r="AG91" s="245">
        <v>33</v>
      </c>
      <c r="AH91" s="242">
        <v>34</v>
      </c>
      <c r="AI91" s="246">
        <v>35</v>
      </c>
      <c r="AJ91" s="244">
        <v>36</v>
      </c>
    </row>
    <row r="92" spans="1:36" ht="12.75">
      <c r="A92" s="247" t="s">
        <v>310</v>
      </c>
      <c r="B92" s="253"/>
      <c r="C92" s="253"/>
      <c r="D92" s="254"/>
      <c r="E92" s="254"/>
      <c r="F92" s="253"/>
      <c r="G92" s="251"/>
      <c r="H92" s="251"/>
      <c r="I92" s="251"/>
      <c r="J92" s="251"/>
      <c r="K92" s="251"/>
      <c r="L92" s="249">
        <f>G92+I92+J92+K92</f>
        <v>0</v>
      </c>
      <c r="M92" s="249">
        <f>+L92-H92</f>
        <v>0</v>
      </c>
      <c r="N92" s="251"/>
      <c r="O92" s="251"/>
      <c r="P92" s="251"/>
      <c r="Q92" s="251"/>
      <c r="R92" s="251"/>
      <c r="S92" s="250">
        <f>N92+P92+Q92+R92</f>
        <v>0</v>
      </c>
      <c r="T92" s="250">
        <f>+S92-O92</f>
        <v>0</v>
      </c>
      <c r="U92" s="235"/>
      <c r="V92" s="235"/>
      <c r="W92" s="235"/>
      <c r="X92" s="235"/>
      <c r="Y92" s="235"/>
      <c r="Z92" s="249">
        <f>+U92+W92+Y92+X92</f>
        <v>0</v>
      </c>
      <c r="AA92" s="249">
        <f>+Z92-V92</f>
        <v>0</v>
      </c>
      <c r="AB92" s="251"/>
      <c r="AC92" s="251"/>
      <c r="AD92" s="251"/>
      <c r="AE92" s="251"/>
      <c r="AF92" s="251"/>
      <c r="AG92" s="249">
        <f>+AB92+AD92+AF92+AE92</f>
        <v>0</v>
      </c>
      <c r="AH92" s="249">
        <f>+AG92-AC92</f>
        <v>0</v>
      </c>
      <c r="AI92" s="250">
        <f>L92+S92+Z92+AG92</f>
        <v>0</v>
      </c>
      <c r="AJ92" s="250">
        <f>M92+T92+AA92+AH92</f>
        <v>0</v>
      </c>
    </row>
    <row r="93" spans="1:36" ht="12.75">
      <c r="A93" s="252"/>
      <c r="B93" s="253"/>
      <c r="C93" s="253"/>
      <c r="D93" s="254"/>
      <c r="E93" s="254"/>
      <c r="F93" s="253"/>
      <c r="G93" s="255"/>
      <c r="H93" s="255"/>
      <c r="I93" s="255"/>
      <c r="J93" s="255"/>
      <c r="K93" s="255"/>
      <c r="L93" s="250">
        <f>G93+I93+J93+K93</f>
        <v>0</v>
      </c>
      <c r="M93" s="249">
        <f>+L93-H93</f>
        <v>0</v>
      </c>
      <c r="N93" s="255"/>
      <c r="O93" s="255"/>
      <c r="P93" s="255"/>
      <c r="Q93" s="255"/>
      <c r="R93" s="255"/>
      <c r="S93" s="250">
        <f>N93+P93+Q93+R93</f>
        <v>0</v>
      </c>
      <c r="T93" s="250">
        <f>+S93-O93</f>
        <v>0</v>
      </c>
      <c r="U93" s="256"/>
      <c r="V93" s="256"/>
      <c r="W93" s="256"/>
      <c r="X93" s="256"/>
      <c r="Y93" s="256"/>
      <c r="Z93" s="249">
        <f>+U93+W93+Y93+X93</f>
        <v>0</v>
      </c>
      <c r="AA93" s="249">
        <f>+Z93-V93</f>
        <v>0</v>
      </c>
      <c r="AB93" s="255"/>
      <c r="AC93" s="255"/>
      <c r="AD93" s="255"/>
      <c r="AE93" s="255"/>
      <c r="AF93" s="255"/>
      <c r="AG93" s="249">
        <f>+AB93+AD93+AF93+AE93</f>
        <v>0</v>
      </c>
      <c r="AH93" s="249">
        <f>+AG93-AC93</f>
        <v>0</v>
      </c>
      <c r="AI93" s="250">
        <f>L93+S93+Z93+AG93</f>
        <v>0</v>
      </c>
      <c r="AJ93" s="250">
        <f>M93+T93+AA93+AH93</f>
        <v>0</v>
      </c>
    </row>
    <row r="94" spans="1:36" ht="12.75">
      <c r="A94" s="252"/>
      <c r="B94" s="253"/>
      <c r="C94" s="253"/>
      <c r="D94" s="254"/>
      <c r="E94" s="254"/>
      <c r="F94" s="253"/>
      <c r="G94" s="255"/>
      <c r="H94" s="255"/>
      <c r="I94" s="255"/>
      <c r="J94" s="255"/>
      <c r="K94" s="255"/>
      <c r="L94" s="249">
        <f>G94+I94+J94+K94</f>
        <v>0</v>
      </c>
      <c r="M94" s="249">
        <f>+L94-H94</f>
        <v>0</v>
      </c>
      <c r="N94" s="255"/>
      <c r="O94" s="255"/>
      <c r="P94" s="255"/>
      <c r="Q94" s="255"/>
      <c r="R94" s="255"/>
      <c r="S94" s="250">
        <f>N94+P94+Q94+R94</f>
        <v>0</v>
      </c>
      <c r="T94" s="250">
        <f>+S94-O94</f>
        <v>0</v>
      </c>
      <c r="U94" s="256"/>
      <c r="V94" s="256"/>
      <c r="W94" s="256"/>
      <c r="X94" s="256"/>
      <c r="Y94" s="256"/>
      <c r="Z94" s="249">
        <f>+U94+W94+Y94+X94</f>
        <v>0</v>
      </c>
      <c r="AA94" s="249">
        <f>+Z94-V94</f>
        <v>0</v>
      </c>
      <c r="AB94" s="255"/>
      <c r="AC94" s="255"/>
      <c r="AD94" s="255"/>
      <c r="AE94" s="255"/>
      <c r="AF94" s="255"/>
      <c r="AG94" s="249">
        <f>+AB94+AD94+AF94+AE94</f>
        <v>0</v>
      </c>
      <c r="AH94" s="249">
        <f>+AG94-AC94</f>
        <v>0</v>
      </c>
      <c r="AI94" s="250">
        <f>L94+S94+Z94+AG94</f>
        <v>0</v>
      </c>
      <c r="AJ94" s="250">
        <f>M94+T94+AA94+AH94</f>
        <v>0</v>
      </c>
    </row>
    <row r="95" spans="1:36" ht="12.75">
      <c r="A95" s="252"/>
      <c r="B95" s="253"/>
      <c r="C95" s="253"/>
      <c r="D95" s="254"/>
      <c r="E95" s="254"/>
      <c r="F95" s="253"/>
      <c r="G95" s="255"/>
      <c r="H95" s="255"/>
      <c r="I95" s="255"/>
      <c r="J95" s="255"/>
      <c r="K95" s="255"/>
      <c r="L95" s="250">
        <f>G95+I95+J95+K95</f>
        <v>0</v>
      </c>
      <c r="M95" s="249">
        <f>+L95-H95</f>
        <v>0</v>
      </c>
      <c r="N95" s="255"/>
      <c r="O95" s="255"/>
      <c r="P95" s="255"/>
      <c r="Q95" s="255"/>
      <c r="R95" s="255"/>
      <c r="S95" s="250">
        <f>N95+P95+Q95+R95</f>
        <v>0</v>
      </c>
      <c r="T95" s="250">
        <f>+S95-O95</f>
        <v>0</v>
      </c>
      <c r="U95" s="256"/>
      <c r="V95" s="256"/>
      <c r="W95" s="256"/>
      <c r="X95" s="256"/>
      <c r="Y95" s="256"/>
      <c r="Z95" s="249">
        <f>+U95+W95+Y95+X95</f>
        <v>0</v>
      </c>
      <c r="AA95" s="249">
        <f>+Z95-V95</f>
        <v>0</v>
      </c>
      <c r="AB95" s="255"/>
      <c r="AC95" s="255"/>
      <c r="AD95" s="255"/>
      <c r="AE95" s="255"/>
      <c r="AF95" s="255"/>
      <c r="AG95" s="249">
        <f>+AB95+AD95+AF95+AE95</f>
        <v>0</v>
      </c>
      <c r="AH95" s="249">
        <f>+AG95-AC95</f>
        <v>0</v>
      </c>
      <c r="AI95" s="250">
        <f>L95+S95+Z95+AG95</f>
        <v>0</v>
      </c>
      <c r="AJ95" s="250">
        <f>M95+T95+AA95+AH95</f>
        <v>0</v>
      </c>
    </row>
    <row r="96" spans="1:36" ht="12.75">
      <c r="A96" s="252"/>
      <c r="B96" s="253"/>
      <c r="C96" s="253"/>
      <c r="D96" s="254"/>
      <c r="E96" s="254"/>
      <c r="F96" s="253"/>
      <c r="G96" s="255"/>
      <c r="H96" s="255"/>
      <c r="I96" s="255"/>
      <c r="J96" s="255"/>
      <c r="K96" s="255"/>
      <c r="L96" s="250">
        <f>G96+I96+J96+K96</f>
        <v>0</v>
      </c>
      <c r="M96" s="249">
        <f>+L96-H96</f>
        <v>0</v>
      </c>
      <c r="N96" s="255"/>
      <c r="O96" s="255"/>
      <c r="P96" s="255"/>
      <c r="Q96" s="255"/>
      <c r="R96" s="255"/>
      <c r="S96" s="250">
        <f>N96+P96+Q96+R96</f>
        <v>0</v>
      </c>
      <c r="T96" s="250">
        <f>+S96-O96</f>
        <v>0</v>
      </c>
      <c r="U96" s="256"/>
      <c r="V96" s="256"/>
      <c r="W96" s="256"/>
      <c r="X96" s="256"/>
      <c r="Y96" s="256"/>
      <c r="Z96" s="249">
        <f>+U96+W96+Y96+X96</f>
        <v>0</v>
      </c>
      <c r="AA96" s="249">
        <f>+Z96-V96</f>
        <v>0</v>
      </c>
      <c r="AB96" s="255"/>
      <c r="AC96" s="255"/>
      <c r="AD96" s="255"/>
      <c r="AE96" s="255"/>
      <c r="AF96" s="255"/>
      <c r="AG96" s="249">
        <f>+AB96+AD96+AF96+AE96</f>
        <v>0</v>
      </c>
      <c r="AH96" s="249">
        <f>+AG96-AC96</f>
        <v>0</v>
      </c>
      <c r="AI96" s="250">
        <f>L96+S96+Z96+AG96</f>
        <v>0</v>
      </c>
      <c r="AJ96" s="250">
        <f>M96+T96+AA96+AH96</f>
        <v>0</v>
      </c>
    </row>
    <row r="97" spans="1:36" ht="12.75">
      <c r="A97" s="259"/>
      <c r="B97" s="253"/>
      <c r="C97" s="253"/>
      <c r="D97" s="254"/>
      <c r="E97" s="254"/>
      <c r="F97" s="253"/>
      <c r="G97" s="255"/>
      <c r="H97" s="255"/>
      <c r="I97" s="255"/>
      <c r="J97" s="255"/>
      <c r="K97" s="255"/>
      <c r="L97" s="250">
        <f>G97+I97+J97+K97</f>
        <v>0</v>
      </c>
      <c r="M97" s="249">
        <f>+L97-H97</f>
        <v>0</v>
      </c>
      <c r="N97" s="235"/>
      <c r="O97" s="235"/>
      <c r="P97" s="235"/>
      <c r="Q97" s="235"/>
      <c r="R97" s="235"/>
      <c r="S97" s="250">
        <f>N97+P97+Q97+R97</f>
        <v>0</v>
      </c>
      <c r="T97" s="250">
        <f>+S97-O97</f>
        <v>0</v>
      </c>
      <c r="U97" s="256"/>
      <c r="V97" s="256"/>
      <c r="W97" s="256"/>
      <c r="X97" s="256"/>
      <c r="Y97" s="256"/>
      <c r="Z97" s="249">
        <f>+U97+W97+Y97+X97</f>
        <v>0</v>
      </c>
      <c r="AA97" s="249">
        <f>+Z97-V97</f>
        <v>0</v>
      </c>
      <c r="AB97" s="255"/>
      <c r="AC97" s="255"/>
      <c r="AD97" s="255"/>
      <c r="AE97" s="255"/>
      <c r="AF97" s="255"/>
      <c r="AG97" s="249">
        <f>+AB97+AD97+AF97+AE97</f>
        <v>0</v>
      </c>
      <c r="AH97" s="249">
        <f>+AG97-AC97</f>
        <v>0</v>
      </c>
      <c r="AI97" s="250">
        <f>L97+S97+Z97+AG97</f>
        <v>0</v>
      </c>
      <c r="AJ97" s="250">
        <f>M97+T97+AA97+AH97</f>
        <v>0</v>
      </c>
    </row>
    <row r="98" spans="1:36" ht="12.75">
      <c r="A98" s="259"/>
      <c r="B98" s="253"/>
      <c r="C98" s="253"/>
      <c r="D98" s="254"/>
      <c r="E98" s="254"/>
      <c r="F98" s="253"/>
      <c r="G98" s="255"/>
      <c r="H98" s="255"/>
      <c r="I98" s="255"/>
      <c r="J98" s="255"/>
      <c r="K98" s="255"/>
      <c r="L98" s="250">
        <f>G98+I98+J98+K98</f>
        <v>0</v>
      </c>
      <c r="M98" s="249">
        <f>+L98-H98</f>
        <v>0</v>
      </c>
      <c r="N98" s="235"/>
      <c r="O98" s="235"/>
      <c r="P98" s="235"/>
      <c r="Q98" s="235"/>
      <c r="R98" s="235"/>
      <c r="S98" s="250">
        <f>N98+P98+Q98+R98</f>
        <v>0</v>
      </c>
      <c r="T98" s="250">
        <f>+S98-O98</f>
        <v>0</v>
      </c>
      <c r="U98" s="256"/>
      <c r="V98" s="256"/>
      <c r="W98" s="256"/>
      <c r="X98" s="256"/>
      <c r="Y98" s="256"/>
      <c r="Z98" s="249">
        <f>+U98+W98+Y98+X98</f>
        <v>0</v>
      </c>
      <c r="AA98" s="249">
        <f>+Z98-V98</f>
        <v>0</v>
      </c>
      <c r="AB98" s="255"/>
      <c r="AC98" s="255"/>
      <c r="AD98" s="255"/>
      <c r="AE98" s="255"/>
      <c r="AF98" s="255"/>
      <c r="AG98" s="249">
        <f>+AB98+AD98+AF98+AE98</f>
        <v>0</v>
      </c>
      <c r="AH98" s="249">
        <f>+AG98-AC98</f>
        <v>0</v>
      </c>
      <c r="AI98" s="250">
        <f>L98+S98+Z98+AG98</f>
        <v>0</v>
      </c>
      <c r="AJ98" s="250">
        <f>M98+T98+AA98+AH98</f>
        <v>0</v>
      </c>
    </row>
    <row r="99" spans="1:36" ht="13.5">
      <c r="A99" s="260" t="s">
        <v>311</v>
      </c>
      <c r="B99" s="261"/>
      <c r="C99" s="253"/>
      <c r="D99" s="254"/>
      <c r="E99" s="254"/>
      <c r="F99" s="253"/>
      <c r="G99" s="262">
        <f>SUM(G93:G98)</f>
        <v>0</v>
      </c>
      <c r="H99" s="262">
        <f>SUM(H93:H98)</f>
        <v>0</v>
      </c>
      <c r="I99" s="262">
        <f>SUM(I93:I98)</f>
        <v>0</v>
      </c>
      <c r="J99" s="262">
        <f>SUM(J93:J98)</f>
        <v>0</v>
      </c>
      <c r="K99" s="262">
        <f>SUM(K93:K98)</f>
        <v>0</v>
      </c>
      <c r="L99" s="262">
        <f>SUM(L93:L98)</f>
        <v>0</v>
      </c>
      <c r="M99" s="262">
        <f>SUM(M93:M98)</f>
        <v>0</v>
      </c>
      <c r="N99" s="262">
        <f>SUM(N93:N98)</f>
        <v>0</v>
      </c>
      <c r="O99" s="262">
        <f>SUM(O93:O98)</f>
        <v>0</v>
      </c>
      <c r="P99" s="262">
        <f>SUM(P93:P98)</f>
        <v>0</v>
      </c>
      <c r="Q99" s="262">
        <f>SUM(Q93:Q98)</f>
        <v>0</v>
      </c>
      <c r="R99" s="262">
        <f>SUM(R93:R98)</f>
        <v>0</v>
      </c>
      <c r="S99" s="262">
        <f>SUM(S93:S98)</f>
        <v>0</v>
      </c>
      <c r="T99" s="262">
        <f>SUM(T93:T98)</f>
        <v>0</v>
      </c>
      <c r="U99" s="262">
        <f>SUM(U93:U98)</f>
        <v>0</v>
      </c>
      <c r="V99" s="262">
        <f>SUM(V93:V98)</f>
        <v>0</v>
      </c>
      <c r="W99" s="262">
        <f>SUM(W93:W98)</f>
        <v>0</v>
      </c>
      <c r="X99" s="262">
        <f>SUM(X93:X98)</f>
        <v>0</v>
      </c>
      <c r="Y99" s="262">
        <f>SUM(Y93:Y98)</f>
        <v>0</v>
      </c>
      <c r="Z99" s="262">
        <f>SUM(Z93:Z98)</f>
        <v>0</v>
      </c>
      <c r="AA99" s="262">
        <f>SUM(AA93:AA98)</f>
        <v>0</v>
      </c>
      <c r="AB99" s="262">
        <f>SUM(AB93:AB98)</f>
        <v>0</v>
      </c>
      <c r="AC99" s="262">
        <f>SUM(AC93:AC98)</f>
        <v>0</v>
      </c>
      <c r="AD99" s="262">
        <f>SUM(AD93:AD98)</f>
        <v>0</v>
      </c>
      <c r="AE99" s="262">
        <f>SUM(AE93:AE98)</f>
        <v>0</v>
      </c>
      <c r="AF99" s="262">
        <f>SUM(AF93:AF98)</f>
        <v>0</v>
      </c>
      <c r="AG99" s="262">
        <f>SUM(AG93:AG98)</f>
        <v>0</v>
      </c>
      <c r="AH99" s="262">
        <f>SUM(AH93:AH98)</f>
        <v>0</v>
      </c>
      <c r="AI99" s="262">
        <f>SUM(AI93:AI98)</f>
        <v>0</v>
      </c>
      <c r="AJ99" s="262">
        <f>SUM(AJ93:AJ98)</f>
        <v>0</v>
      </c>
    </row>
    <row r="100" spans="1:36" ht="13.5">
      <c r="A100" s="263" t="s">
        <v>312</v>
      </c>
      <c r="B100" s="264" t="s">
        <v>319</v>
      </c>
      <c r="C100" s="253"/>
      <c r="D100" s="254"/>
      <c r="E100" s="254"/>
      <c r="F100" s="253"/>
      <c r="G100" s="249">
        <f>G92+G99</f>
        <v>0</v>
      </c>
      <c r="H100" s="249">
        <f>H92+H99</f>
        <v>0</v>
      </c>
      <c r="I100" s="249">
        <f>I92+I99</f>
        <v>0</v>
      </c>
      <c r="J100" s="249">
        <f>J92+J99</f>
        <v>0</v>
      </c>
      <c r="K100" s="249">
        <f>K92+K99</f>
        <v>0</v>
      </c>
      <c r="L100" s="249">
        <f>L92+L99</f>
        <v>0</v>
      </c>
      <c r="M100" s="249">
        <f>M92+M99</f>
        <v>0</v>
      </c>
      <c r="N100" s="249">
        <f>N92+N99</f>
        <v>0</v>
      </c>
      <c r="O100" s="249">
        <f>O92+O99</f>
        <v>0</v>
      </c>
      <c r="P100" s="249">
        <f>P92+P99</f>
        <v>0</v>
      </c>
      <c r="Q100" s="249">
        <f>Q92+Q99</f>
        <v>0</v>
      </c>
      <c r="R100" s="249">
        <f>R92+R99</f>
        <v>0</v>
      </c>
      <c r="S100" s="249">
        <f>S92+S99</f>
        <v>0</v>
      </c>
      <c r="T100" s="249">
        <f>T92+T99</f>
        <v>0</v>
      </c>
      <c r="U100" s="249">
        <f>U92+U99</f>
        <v>0</v>
      </c>
      <c r="V100" s="249">
        <f>V92+V99</f>
        <v>0</v>
      </c>
      <c r="W100" s="249">
        <f>W92+W99</f>
        <v>0</v>
      </c>
      <c r="X100" s="249">
        <f>X92+X99</f>
        <v>0</v>
      </c>
      <c r="Y100" s="249">
        <f>Y92+Y99</f>
        <v>0</v>
      </c>
      <c r="Z100" s="249">
        <f>Z92+Z99</f>
        <v>0</v>
      </c>
      <c r="AA100" s="249">
        <f>AA92+AA99</f>
        <v>0</v>
      </c>
      <c r="AB100" s="249">
        <f>AB92+AB99</f>
        <v>0</v>
      </c>
      <c r="AC100" s="249">
        <f>AC92+AC99</f>
        <v>0</v>
      </c>
      <c r="AD100" s="249">
        <f>AD92+AD99</f>
        <v>0</v>
      </c>
      <c r="AE100" s="249">
        <f>AE92+AE99</f>
        <v>0</v>
      </c>
      <c r="AF100" s="249">
        <f>AF92+AF99</f>
        <v>0</v>
      </c>
      <c r="AG100" s="249">
        <f>AG92+AG99</f>
        <v>0</v>
      </c>
      <c r="AH100" s="249">
        <f>AH92+AH99</f>
        <v>0</v>
      </c>
      <c r="AI100" s="249">
        <f>AI92+AI99</f>
        <v>0</v>
      </c>
      <c r="AJ100" s="249">
        <f>AJ92+AJ99</f>
        <v>0</v>
      </c>
    </row>
    <row r="101" spans="1:36" ht="13.5">
      <c r="A101" s="270"/>
      <c r="B101" s="266"/>
      <c r="C101" s="267"/>
      <c r="D101" s="268"/>
      <c r="E101" s="268"/>
      <c r="F101" s="267"/>
      <c r="G101" s="269"/>
      <c r="H101" s="269"/>
      <c r="I101" s="269"/>
      <c r="J101" s="269"/>
      <c r="K101" s="269"/>
      <c r="L101" s="269"/>
      <c r="M101" s="269"/>
      <c r="N101" s="269"/>
      <c r="O101" s="269"/>
      <c r="P101" s="269"/>
      <c r="Q101" s="269"/>
      <c r="R101" s="269"/>
      <c r="S101" s="269"/>
      <c r="T101" s="269"/>
      <c r="U101" s="269"/>
      <c r="V101" s="269"/>
      <c r="W101" s="269"/>
      <c r="X101" s="269"/>
      <c r="Y101" s="269"/>
      <c r="Z101" s="269"/>
      <c r="AA101" s="269"/>
      <c r="AB101" s="269"/>
      <c r="AC101" s="269"/>
      <c r="AD101" s="269"/>
      <c r="AE101" s="269"/>
      <c r="AF101" s="269"/>
      <c r="AG101" s="269"/>
      <c r="AH101" s="269"/>
      <c r="AI101" s="269"/>
      <c r="AJ101" s="269"/>
    </row>
    <row r="102" spans="1:36" ht="12.75">
      <c r="A102" s="224" t="s">
        <v>279</v>
      </c>
      <c r="B102" s="224"/>
      <c r="C102" s="224"/>
      <c r="D102" s="223"/>
      <c r="E102" s="223"/>
      <c r="F102" s="280"/>
      <c r="G102" s="269"/>
      <c r="H102" s="269"/>
      <c r="I102" s="269"/>
      <c r="J102" s="269"/>
      <c r="K102" s="269"/>
      <c r="L102" s="269"/>
      <c r="M102" s="269"/>
      <c r="N102" s="269"/>
      <c r="O102" s="269"/>
      <c r="P102" s="269"/>
      <c r="Q102" s="269"/>
      <c r="R102" s="269"/>
      <c r="S102" s="269"/>
      <c r="T102" s="269"/>
      <c r="U102" s="269"/>
      <c r="V102" s="269"/>
      <c r="W102" s="269"/>
      <c r="X102" s="269"/>
      <c r="Y102" s="269"/>
      <c r="Z102" s="269"/>
      <c r="AA102" s="269"/>
      <c r="AB102" s="269"/>
      <c r="AC102" s="269"/>
      <c r="AD102" s="269"/>
      <c r="AE102" s="269"/>
      <c r="AF102" s="269"/>
      <c r="AG102" s="269"/>
      <c r="AH102" s="269"/>
      <c r="AI102" s="269"/>
      <c r="AJ102" s="269"/>
    </row>
    <row r="103" spans="1:36" ht="12.75">
      <c r="A103" s="224" t="s">
        <v>314</v>
      </c>
      <c r="B103" s="224"/>
      <c r="C103" s="224"/>
      <c r="D103" s="223"/>
      <c r="E103" s="223"/>
      <c r="F103" s="280"/>
      <c r="G103" s="269"/>
      <c r="H103" s="269"/>
      <c r="I103" s="269"/>
      <c r="J103" s="269"/>
      <c r="K103" s="269"/>
      <c r="L103" s="269"/>
      <c r="M103" s="269"/>
      <c r="N103" s="269"/>
      <c r="O103" s="269"/>
      <c r="P103" s="269"/>
      <c r="Q103" s="269"/>
      <c r="R103" s="269"/>
      <c r="S103" s="269"/>
      <c r="T103" s="269"/>
      <c r="U103" s="269"/>
      <c r="V103" s="269"/>
      <c r="W103" s="269"/>
      <c r="X103" s="269"/>
      <c r="Y103" s="269"/>
      <c r="Z103" s="269"/>
      <c r="AA103" s="269"/>
      <c r="AB103" s="269"/>
      <c r="AC103" s="269"/>
      <c r="AD103" s="269"/>
      <c r="AE103" s="269"/>
      <c r="AF103" s="269"/>
      <c r="AG103" s="269"/>
      <c r="AH103" s="269"/>
      <c r="AI103" s="269"/>
      <c r="AJ103" s="269"/>
    </row>
    <row r="104" spans="1:36" ht="12.75">
      <c r="A104" s="271" t="s">
        <v>322</v>
      </c>
      <c r="B104" s="267"/>
      <c r="C104" s="267"/>
      <c r="D104" s="223"/>
      <c r="E104" s="223"/>
      <c r="F104" s="280"/>
      <c r="G104" s="269"/>
      <c r="H104" s="269"/>
      <c r="I104" s="269"/>
      <c r="J104" s="269"/>
      <c r="K104" s="269"/>
      <c r="L104" s="269"/>
      <c r="M104" s="269"/>
      <c r="N104" s="269"/>
      <c r="O104" s="269"/>
      <c r="P104" s="269"/>
      <c r="Q104" s="269"/>
      <c r="R104" s="269"/>
      <c r="S104" s="269"/>
      <c r="T104" s="269"/>
      <c r="U104" s="269"/>
      <c r="V104" s="269"/>
      <c r="W104" s="269"/>
      <c r="X104" s="269"/>
      <c r="Y104" s="269"/>
      <c r="Z104" s="269"/>
      <c r="AA104" s="269"/>
      <c r="AB104" s="269"/>
      <c r="AC104" s="269"/>
      <c r="AD104" s="269"/>
      <c r="AE104" s="269"/>
      <c r="AF104" s="269"/>
      <c r="AG104" s="269"/>
      <c r="AH104" s="269"/>
      <c r="AI104" s="269"/>
      <c r="AJ104" s="269"/>
    </row>
    <row r="105" spans="1:36" ht="12.75">
      <c r="A105" s="224" t="s">
        <v>316</v>
      </c>
      <c r="B105" s="224"/>
      <c r="C105" s="224"/>
      <c r="D105" s="223"/>
      <c r="E105" s="223"/>
      <c r="F105" s="280"/>
      <c r="G105" s="269"/>
      <c r="H105" s="269"/>
      <c r="I105" s="269"/>
      <c r="J105" s="269"/>
      <c r="K105" s="269"/>
      <c r="L105" s="269"/>
      <c r="M105" s="269"/>
      <c r="N105" s="269"/>
      <c r="O105" s="269"/>
      <c r="P105" s="269"/>
      <c r="Q105" s="269"/>
      <c r="R105" s="269"/>
      <c r="S105" s="269"/>
      <c r="T105" s="269"/>
      <c r="U105" s="269"/>
      <c r="V105" s="269"/>
      <c r="W105" s="269"/>
      <c r="X105" s="269"/>
      <c r="Y105" s="269"/>
      <c r="Z105" s="269"/>
      <c r="AA105" s="269"/>
      <c r="AB105" s="269"/>
      <c r="AC105" s="269"/>
      <c r="AD105" s="269"/>
      <c r="AE105" s="269"/>
      <c r="AF105" s="269"/>
      <c r="AG105" s="269"/>
      <c r="AH105" s="269"/>
      <c r="AI105" s="269"/>
      <c r="AJ105" s="269"/>
    </row>
    <row r="106" spans="1:36" ht="13.5" customHeight="1">
      <c r="A106" s="683" t="s">
        <v>282</v>
      </c>
      <c r="B106" s="672" t="s">
        <v>283</v>
      </c>
      <c r="C106" s="673" t="s">
        <v>284</v>
      </c>
      <c r="D106" s="686" t="s">
        <v>285</v>
      </c>
      <c r="E106" s="686" t="s">
        <v>286</v>
      </c>
      <c r="F106" s="687" t="s">
        <v>287</v>
      </c>
      <c r="G106" s="682" t="s">
        <v>288</v>
      </c>
      <c r="H106" s="682"/>
      <c r="I106" s="682"/>
      <c r="J106" s="682"/>
      <c r="K106" s="682"/>
      <c r="L106" s="682"/>
      <c r="M106" s="682"/>
      <c r="N106" s="682" t="s">
        <v>289</v>
      </c>
      <c r="O106" s="682"/>
      <c r="P106" s="682"/>
      <c r="Q106" s="682"/>
      <c r="R106" s="682"/>
      <c r="S106" s="682"/>
      <c r="T106" s="682"/>
      <c r="U106" s="684" t="s">
        <v>22</v>
      </c>
      <c r="V106" s="684"/>
      <c r="W106" s="684"/>
      <c r="X106" s="684"/>
      <c r="Y106" s="684"/>
      <c r="Z106" s="684"/>
      <c r="AA106" s="684"/>
      <c r="AB106" s="685" t="s">
        <v>290</v>
      </c>
      <c r="AC106" s="685"/>
      <c r="AD106" s="685"/>
      <c r="AE106" s="685"/>
      <c r="AF106" s="685"/>
      <c r="AG106" s="685"/>
      <c r="AH106" s="685"/>
      <c r="AI106" s="229" t="s">
        <v>291</v>
      </c>
      <c r="AJ106" s="229" t="s">
        <v>292</v>
      </c>
    </row>
    <row r="107" spans="1:36" ht="12.75" customHeight="1">
      <c r="A107" s="683"/>
      <c r="B107" s="672"/>
      <c r="C107" s="673"/>
      <c r="D107" s="686"/>
      <c r="E107" s="686"/>
      <c r="F107" s="687"/>
      <c r="G107" s="708" t="s">
        <v>293</v>
      </c>
      <c r="H107" s="704" t="s">
        <v>294</v>
      </c>
      <c r="I107" s="704" t="s">
        <v>295</v>
      </c>
      <c r="J107" s="705" t="s">
        <v>277</v>
      </c>
      <c r="K107" s="705"/>
      <c r="L107" s="704" t="s">
        <v>296</v>
      </c>
      <c r="M107" s="706" t="s">
        <v>297</v>
      </c>
      <c r="N107" s="708" t="s">
        <v>298</v>
      </c>
      <c r="O107" s="704" t="s">
        <v>294</v>
      </c>
      <c r="P107" s="704" t="s">
        <v>299</v>
      </c>
      <c r="Q107" s="705" t="s">
        <v>277</v>
      </c>
      <c r="R107" s="705"/>
      <c r="S107" s="704" t="s">
        <v>300</v>
      </c>
      <c r="T107" s="706" t="s">
        <v>301</v>
      </c>
      <c r="U107" s="708" t="s">
        <v>298</v>
      </c>
      <c r="V107" s="704" t="s">
        <v>294</v>
      </c>
      <c r="W107" s="704" t="s">
        <v>299</v>
      </c>
      <c r="X107" s="705" t="s">
        <v>277</v>
      </c>
      <c r="Y107" s="705"/>
      <c r="Z107" s="706" t="s">
        <v>302</v>
      </c>
      <c r="AA107" s="706" t="s">
        <v>303</v>
      </c>
      <c r="AB107" s="708" t="s">
        <v>298</v>
      </c>
      <c r="AC107" s="704" t="s">
        <v>294</v>
      </c>
      <c r="AD107" s="704" t="s">
        <v>299</v>
      </c>
      <c r="AE107" s="710" t="s">
        <v>277</v>
      </c>
      <c r="AF107" s="710"/>
      <c r="AG107" s="706" t="s">
        <v>304</v>
      </c>
      <c r="AH107" s="706" t="s">
        <v>305</v>
      </c>
      <c r="AI107" s="236" t="s">
        <v>104</v>
      </c>
      <c r="AJ107" s="236" t="s">
        <v>104</v>
      </c>
    </row>
    <row r="108" spans="1:36" ht="33.75">
      <c r="A108" s="683"/>
      <c r="B108" s="672"/>
      <c r="C108" s="673"/>
      <c r="D108" s="686"/>
      <c r="E108" s="686"/>
      <c r="F108" s="687"/>
      <c r="G108" s="708"/>
      <c r="H108" s="704"/>
      <c r="I108" s="704"/>
      <c r="J108" s="233" t="s">
        <v>306</v>
      </c>
      <c r="K108" s="233" t="s">
        <v>307</v>
      </c>
      <c r="L108" s="704"/>
      <c r="M108" s="706"/>
      <c r="N108" s="708"/>
      <c r="O108" s="704"/>
      <c r="P108" s="704"/>
      <c r="Q108" s="233" t="s">
        <v>306</v>
      </c>
      <c r="R108" s="233" t="s">
        <v>307</v>
      </c>
      <c r="S108" s="704"/>
      <c r="T108" s="706"/>
      <c r="U108" s="708"/>
      <c r="V108" s="704"/>
      <c r="W108" s="704"/>
      <c r="X108" s="233" t="s">
        <v>306</v>
      </c>
      <c r="Y108" s="235" t="s">
        <v>307</v>
      </c>
      <c r="Z108" s="706"/>
      <c r="AA108" s="706"/>
      <c r="AB108" s="708"/>
      <c r="AC108" s="704"/>
      <c r="AD108" s="704"/>
      <c r="AE108" s="233" t="s">
        <v>306</v>
      </c>
      <c r="AF108" s="237" t="s">
        <v>307</v>
      </c>
      <c r="AG108" s="706"/>
      <c r="AH108" s="706"/>
      <c r="AI108" s="238" t="s">
        <v>308</v>
      </c>
      <c r="AJ108" s="238" t="s">
        <v>309</v>
      </c>
    </row>
    <row r="109" spans="1:36" ht="8.25" customHeight="1">
      <c r="A109" s="241">
        <v>1</v>
      </c>
      <c r="B109" s="242">
        <v>2</v>
      </c>
      <c r="C109" s="243">
        <v>3</v>
      </c>
      <c r="D109" s="242">
        <v>4</v>
      </c>
      <c r="E109" s="243">
        <v>5</v>
      </c>
      <c r="F109" s="242">
        <v>6</v>
      </c>
      <c r="G109" s="243">
        <v>7</v>
      </c>
      <c r="H109" s="242">
        <v>8</v>
      </c>
      <c r="I109" s="243">
        <v>9</v>
      </c>
      <c r="J109" s="242">
        <v>10</v>
      </c>
      <c r="K109" s="243">
        <v>11</v>
      </c>
      <c r="L109" s="242">
        <v>12</v>
      </c>
      <c r="M109" s="241">
        <v>13</v>
      </c>
      <c r="N109" s="242">
        <v>14</v>
      </c>
      <c r="O109" s="243">
        <v>15</v>
      </c>
      <c r="P109" s="242">
        <v>16</v>
      </c>
      <c r="Q109" s="243">
        <v>17</v>
      </c>
      <c r="R109" s="242">
        <v>18</v>
      </c>
      <c r="S109" s="243">
        <v>19</v>
      </c>
      <c r="T109" s="242">
        <v>20</v>
      </c>
      <c r="U109" s="241">
        <v>21</v>
      </c>
      <c r="V109" s="242">
        <v>22</v>
      </c>
      <c r="W109" s="241">
        <v>23</v>
      </c>
      <c r="X109" s="242">
        <v>24</v>
      </c>
      <c r="Y109" s="241">
        <v>25</v>
      </c>
      <c r="Z109" s="244">
        <v>26</v>
      </c>
      <c r="AA109" s="245">
        <v>27</v>
      </c>
      <c r="AB109" s="242">
        <v>28</v>
      </c>
      <c r="AC109" s="241">
        <v>29</v>
      </c>
      <c r="AD109" s="242">
        <v>30</v>
      </c>
      <c r="AE109" s="241">
        <v>31</v>
      </c>
      <c r="AF109" s="242">
        <v>32</v>
      </c>
      <c r="AG109" s="245">
        <v>33</v>
      </c>
      <c r="AH109" s="244">
        <v>34</v>
      </c>
      <c r="AI109" s="246">
        <v>35</v>
      </c>
      <c r="AJ109" s="244">
        <v>36</v>
      </c>
    </row>
    <row r="110" spans="1:36" ht="12.75">
      <c r="A110" s="247" t="s">
        <v>317</v>
      </c>
      <c r="B110" s="281"/>
      <c r="C110" s="282"/>
      <c r="D110" s="282"/>
      <c r="E110" s="282"/>
      <c r="F110" s="226"/>
      <c r="G110" s="232"/>
      <c r="H110" s="233"/>
      <c r="I110" s="233"/>
      <c r="J110" s="233"/>
      <c r="K110" s="233"/>
      <c r="L110" s="249">
        <f>G110+I110+J110+K110</f>
        <v>0</v>
      </c>
      <c r="M110" s="249">
        <f>+L110-H110</f>
        <v>0</v>
      </c>
      <c r="N110" s="232"/>
      <c r="O110" s="233"/>
      <c r="P110" s="233"/>
      <c r="Q110" s="233"/>
      <c r="R110" s="233"/>
      <c r="S110" s="250">
        <f>N110+P110+Q110+R110</f>
        <v>0</v>
      </c>
      <c r="T110" s="250">
        <f>+S110-O110</f>
        <v>0</v>
      </c>
      <c r="U110" s="235"/>
      <c r="V110" s="235"/>
      <c r="W110" s="235"/>
      <c r="X110" s="235"/>
      <c r="Y110" s="235"/>
      <c r="Z110" s="249">
        <f>+U110+W110+Y110+X110</f>
        <v>0</v>
      </c>
      <c r="AA110" s="249">
        <f>+Z110-V110</f>
        <v>0</v>
      </c>
      <c r="AB110" s="251"/>
      <c r="AC110" s="251"/>
      <c r="AD110" s="251"/>
      <c r="AE110" s="251"/>
      <c r="AF110" s="251"/>
      <c r="AG110" s="249">
        <f>+AB110+AD110+AF110+AE110</f>
        <v>0</v>
      </c>
      <c r="AH110" s="249">
        <f>+AG110-AC110</f>
        <v>0</v>
      </c>
      <c r="AI110" s="250">
        <f>L110+S110+Z110+AG110</f>
        <v>0</v>
      </c>
      <c r="AJ110" s="250">
        <f>M110+T110+AA110+AH110</f>
        <v>0</v>
      </c>
    </row>
    <row r="111" spans="1:36" ht="12.75">
      <c r="A111" s="252"/>
      <c r="B111" s="253"/>
      <c r="C111" s="253"/>
      <c r="D111" s="254"/>
      <c r="E111" s="254"/>
      <c r="F111" s="253"/>
      <c r="G111" s="255"/>
      <c r="H111" s="255"/>
      <c r="I111" s="255"/>
      <c r="J111" s="255"/>
      <c r="K111" s="255"/>
      <c r="L111" s="250">
        <f>G111+I111+J111+K111</f>
        <v>0</v>
      </c>
      <c r="M111" s="249">
        <f>+L111-H111</f>
        <v>0</v>
      </c>
      <c r="N111" s="255"/>
      <c r="O111" s="255"/>
      <c r="P111" s="255"/>
      <c r="Q111" s="255"/>
      <c r="R111" s="255"/>
      <c r="S111" s="250">
        <f>N111+P111+Q111+R111</f>
        <v>0</v>
      </c>
      <c r="T111" s="250">
        <f>+S111-O111</f>
        <v>0</v>
      </c>
      <c r="U111" s="256"/>
      <c r="V111" s="256"/>
      <c r="W111" s="256"/>
      <c r="X111" s="256"/>
      <c r="Y111" s="256"/>
      <c r="Z111" s="249">
        <f>+U111+W111+Y111+X111</f>
        <v>0</v>
      </c>
      <c r="AA111" s="249">
        <f>+Z111-V111</f>
        <v>0</v>
      </c>
      <c r="AB111" s="255"/>
      <c r="AC111" s="255"/>
      <c r="AD111" s="255"/>
      <c r="AE111" s="255"/>
      <c r="AF111" s="255"/>
      <c r="AG111" s="249">
        <f>+AB111+AD111+AF111+AE111</f>
        <v>0</v>
      </c>
      <c r="AH111" s="249">
        <f>+AG111-AC111</f>
        <v>0</v>
      </c>
      <c r="AI111" s="250">
        <f>L111+S111+Z111+AG111</f>
        <v>0</v>
      </c>
      <c r="AJ111" s="250">
        <f>M111+T111+AA111+AH111</f>
        <v>0</v>
      </c>
    </row>
    <row r="112" spans="1:36" ht="12.75">
      <c r="A112" s="252"/>
      <c r="B112" s="253"/>
      <c r="C112" s="253"/>
      <c r="D112" s="254"/>
      <c r="E112" s="254"/>
      <c r="F112" s="253"/>
      <c r="G112" s="255"/>
      <c r="H112" s="255"/>
      <c r="I112" s="255"/>
      <c r="J112" s="255"/>
      <c r="K112" s="255"/>
      <c r="L112" s="250">
        <f>G112+I112+J112+K112</f>
        <v>0</v>
      </c>
      <c r="M112" s="249">
        <f>+L112-H112</f>
        <v>0</v>
      </c>
      <c r="N112" s="255"/>
      <c r="O112" s="255"/>
      <c r="P112" s="255"/>
      <c r="Q112" s="255"/>
      <c r="R112" s="255"/>
      <c r="S112" s="250">
        <f>N112+P112+Q112+R112</f>
        <v>0</v>
      </c>
      <c r="T112" s="250">
        <f>+S112-O112</f>
        <v>0</v>
      </c>
      <c r="U112" s="256"/>
      <c r="V112" s="256"/>
      <c r="W112" s="256"/>
      <c r="X112" s="256"/>
      <c r="Y112" s="256"/>
      <c r="Z112" s="249">
        <f>+U112+W112+Y112+X112</f>
        <v>0</v>
      </c>
      <c r="AA112" s="249">
        <f>+Z112-V112</f>
        <v>0</v>
      </c>
      <c r="AB112" s="255"/>
      <c r="AC112" s="255"/>
      <c r="AD112" s="255"/>
      <c r="AE112" s="255"/>
      <c r="AF112" s="255"/>
      <c r="AG112" s="249">
        <f>+AB112+AD112+AF112+AE112</f>
        <v>0</v>
      </c>
      <c r="AH112" s="249">
        <f>+AG112-AC112</f>
        <v>0</v>
      </c>
      <c r="AI112" s="250">
        <f>L112+S112+Z112+AG112</f>
        <v>0</v>
      </c>
      <c r="AJ112" s="250">
        <f>M112+T112+AA112+AH112</f>
        <v>0</v>
      </c>
    </row>
    <row r="113" spans="1:36" ht="12.75">
      <c r="A113" s="252"/>
      <c r="B113" s="253"/>
      <c r="C113" s="253"/>
      <c r="D113" s="254"/>
      <c r="E113" s="254"/>
      <c r="F113" s="253"/>
      <c r="G113" s="255"/>
      <c r="H113" s="255"/>
      <c r="I113" s="255"/>
      <c r="J113" s="255"/>
      <c r="K113" s="255"/>
      <c r="L113" s="249">
        <f>G113+I113+J113+K113</f>
        <v>0</v>
      </c>
      <c r="M113" s="249">
        <f>+L113-H113</f>
        <v>0</v>
      </c>
      <c r="N113" s="255"/>
      <c r="O113" s="255"/>
      <c r="P113" s="255"/>
      <c r="Q113" s="255"/>
      <c r="R113" s="255"/>
      <c r="S113" s="250">
        <f>N113+P113+Q113+R113</f>
        <v>0</v>
      </c>
      <c r="T113" s="250">
        <f>+S113-O113</f>
        <v>0</v>
      </c>
      <c r="U113" s="256"/>
      <c r="V113" s="256"/>
      <c r="W113" s="256"/>
      <c r="X113" s="256"/>
      <c r="Y113" s="256"/>
      <c r="Z113" s="249">
        <f>+U113+W113+Y113+X113</f>
        <v>0</v>
      </c>
      <c r="AA113" s="249">
        <f>+Z113-V113</f>
        <v>0</v>
      </c>
      <c r="AB113" s="255"/>
      <c r="AC113" s="255"/>
      <c r="AD113" s="255"/>
      <c r="AE113" s="255"/>
      <c r="AF113" s="255"/>
      <c r="AG113" s="249">
        <f>+AB113+AD113+AF113+AE113</f>
        <v>0</v>
      </c>
      <c r="AH113" s="249">
        <f>+AG113-AC113</f>
        <v>0</v>
      </c>
      <c r="AI113" s="250">
        <f>L113+S113+Z113+AG113</f>
        <v>0</v>
      </c>
      <c r="AJ113" s="250">
        <f>M113+T113+AA113+AH113</f>
        <v>0</v>
      </c>
    </row>
    <row r="114" spans="1:36" ht="12.75">
      <c r="A114" s="252"/>
      <c r="B114" s="253"/>
      <c r="C114" s="253"/>
      <c r="D114" s="254"/>
      <c r="E114" s="254"/>
      <c r="F114" s="253"/>
      <c r="G114" s="255"/>
      <c r="H114" s="255"/>
      <c r="I114" s="255"/>
      <c r="J114" s="255"/>
      <c r="K114" s="255"/>
      <c r="L114" s="250">
        <f>G114+I114+J114+K114</f>
        <v>0</v>
      </c>
      <c r="M114" s="249">
        <f>+L114-H114</f>
        <v>0</v>
      </c>
      <c r="N114" s="255"/>
      <c r="O114" s="235"/>
      <c r="P114" s="235"/>
      <c r="Q114" s="235"/>
      <c r="R114" s="235"/>
      <c r="S114" s="250">
        <f>N114+P114+Q114+R114</f>
        <v>0</v>
      </c>
      <c r="T114" s="250">
        <f>+S114-O114</f>
        <v>0</v>
      </c>
      <c r="U114" s="256"/>
      <c r="V114" s="256"/>
      <c r="W114" s="256"/>
      <c r="X114" s="256"/>
      <c r="Y114" s="256"/>
      <c r="Z114" s="249">
        <f>+U114+W114+Y114+X114</f>
        <v>0</v>
      </c>
      <c r="AA114" s="249">
        <f>+Z114-V114</f>
        <v>0</v>
      </c>
      <c r="AB114" s="255"/>
      <c r="AC114" s="255"/>
      <c r="AD114" s="255"/>
      <c r="AE114" s="255"/>
      <c r="AF114" s="255"/>
      <c r="AG114" s="249">
        <f>+AB114+AD114+AF114+AE114</f>
        <v>0</v>
      </c>
      <c r="AH114" s="249">
        <f>+AG114-AC114</f>
        <v>0</v>
      </c>
      <c r="AI114" s="250">
        <f>L114+S114+Z114+AG114</f>
        <v>0</v>
      </c>
      <c r="AJ114" s="250">
        <f>M114+T114+AA114+AH114</f>
        <v>0</v>
      </c>
    </row>
    <row r="115" spans="1:36" ht="12.75">
      <c r="A115" s="259"/>
      <c r="B115" s="253"/>
      <c r="C115" s="253"/>
      <c r="D115" s="254"/>
      <c r="E115" s="254"/>
      <c r="F115" s="253"/>
      <c r="G115" s="255"/>
      <c r="H115" s="255"/>
      <c r="I115" s="255"/>
      <c r="J115" s="255"/>
      <c r="K115" s="255"/>
      <c r="L115" s="250">
        <f>G115+I115+J115+K115</f>
        <v>0</v>
      </c>
      <c r="M115" s="249">
        <f>+L115-H115</f>
        <v>0</v>
      </c>
      <c r="N115" s="235"/>
      <c r="O115" s="235"/>
      <c r="P115" s="235"/>
      <c r="Q115" s="235"/>
      <c r="R115" s="235"/>
      <c r="S115" s="250">
        <f>N115+P115+Q115+R115</f>
        <v>0</v>
      </c>
      <c r="T115" s="250">
        <f>+S115-O115</f>
        <v>0</v>
      </c>
      <c r="U115" s="256"/>
      <c r="V115" s="256"/>
      <c r="W115" s="256"/>
      <c r="X115" s="256"/>
      <c r="Y115" s="256"/>
      <c r="Z115" s="249">
        <f>+U115+W115+Y115+X115</f>
        <v>0</v>
      </c>
      <c r="AA115" s="249">
        <f>+Z115-V115</f>
        <v>0</v>
      </c>
      <c r="AB115" s="255"/>
      <c r="AC115" s="255"/>
      <c r="AD115" s="255"/>
      <c r="AE115" s="255"/>
      <c r="AF115" s="255"/>
      <c r="AG115" s="249">
        <f>+AB115+AD115+AF115+AE115</f>
        <v>0</v>
      </c>
      <c r="AH115" s="249">
        <f>+AG115-AC115</f>
        <v>0</v>
      </c>
      <c r="AI115" s="250">
        <f>L115+S115+Z115+AG115</f>
        <v>0</v>
      </c>
      <c r="AJ115" s="250">
        <f>M115+T115+AA115+AH115</f>
        <v>0</v>
      </c>
    </row>
    <row r="116" spans="1:36" ht="12.75">
      <c r="A116" s="259"/>
      <c r="B116" s="253"/>
      <c r="C116" s="253"/>
      <c r="D116" s="254"/>
      <c r="E116" s="254"/>
      <c r="F116" s="253"/>
      <c r="G116" s="255"/>
      <c r="H116" s="255"/>
      <c r="I116" s="255"/>
      <c r="J116" s="255"/>
      <c r="K116" s="255"/>
      <c r="L116" s="250">
        <f>G116+I116+J116+K116</f>
        <v>0</v>
      </c>
      <c r="M116" s="249">
        <f>+L116-H116</f>
        <v>0</v>
      </c>
      <c r="N116" s="235"/>
      <c r="O116" s="235"/>
      <c r="P116" s="235"/>
      <c r="Q116" s="235"/>
      <c r="R116" s="235"/>
      <c r="S116" s="250">
        <f>N116+P116+Q116+R116</f>
        <v>0</v>
      </c>
      <c r="T116" s="250">
        <f>+S116-O116</f>
        <v>0</v>
      </c>
      <c r="U116" s="256"/>
      <c r="V116" s="256"/>
      <c r="W116" s="256"/>
      <c r="X116" s="256"/>
      <c r="Y116" s="256"/>
      <c r="Z116" s="249">
        <f>+U116+W116+Y116+X116</f>
        <v>0</v>
      </c>
      <c r="AA116" s="249">
        <f>+Z116-V116</f>
        <v>0</v>
      </c>
      <c r="AB116" s="255"/>
      <c r="AC116" s="255"/>
      <c r="AD116" s="255"/>
      <c r="AE116" s="255"/>
      <c r="AF116" s="255"/>
      <c r="AG116" s="249">
        <f>+AB116+AD116+AF116+AE116</f>
        <v>0</v>
      </c>
      <c r="AH116" s="249">
        <f>+AG116-AC116</f>
        <v>0</v>
      </c>
      <c r="AI116" s="250">
        <f>L116+S116+Z116+AG116</f>
        <v>0</v>
      </c>
      <c r="AJ116" s="250">
        <f>M116+T116+AA116+AH116</f>
        <v>0</v>
      </c>
    </row>
    <row r="117" spans="1:36" ht="13.5">
      <c r="A117" s="260" t="s">
        <v>311</v>
      </c>
      <c r="B117" s="261"/>
      <c r="C117" s="253"/>
      <c r="D117" s="254"/>
      <c r="E117" s="254"/>
      <c r="F117" s="253"/>
      <c r="G117" s="262">
        <f>SUM(G111:G116)</f>
        <v>0</v>
      </c>
      <c r="H117" s="262">
        <f>SUM(H111:H116)</f>
        <v>0</v>
      </c>
      <c r="I117" s="262">
        <f>SUM(I111:I116)</f>
        <v>0</v>
      </c>
      <c r="J117" s="262">
        <f>SUM(J111:J116)</f>
        <v>0</v>
      </c>
      <c r="K117" s="262">
        <f>SUM(K111:K116)</f>
        <v>0</v>
      </c>
      <c r="L117" s="262">
        <f>SUM(L111:L116)</f>
        <v>0</v>
      </c>
      <c r="M117" s="262">
        <f>SUM(M111:M116)</f>
        <v>0</v>
      </c>
      <c r="N117" s="262">
        <f>SUM(N111:N116)</f>
        <v>0</v>
      </c>
      <c r="O117" s="262">
        <f>SUM(O111:O116)</f>
        <v>0</v>
      </c>
      <c r="P117" s="262">
        <f>SUM(P111:P116)</f>
        <v>0</v>
      </c>
      <c r="Q117" s="262">
        <f>SUM(Q111:Q116)</f>
        <v>0</v>
      </c>
      <c r="R117" s="262">
        <f>SUM(R111:R116)</f>
        <v>0</v>
      </c>
      <c r="S117" s="262">
        <f>SUM(S111:S116)</f>
        <v>0</v>
      </c>
      <c r="T117" s="262">
        <f>SUM(T111:T116)</f>
        <v>0</v>
      </c>
      <c r="U117" s="262">
        <f>SUM(U111:U116)</f>
        <v>0</v>
      </c>
      <c r="V117" s="262">
        <f>SUM(V111:V116)</f>
        <v>0</v>
      </c>
      <c r="W117" s="262">
        <f>SUM(W111:W116)</f>
        <v>0</v>
      </c>
      <c r="X117" s="262">
        <f>SUM(X111:X116)</f>
        <v>0</v>
      </c>
      <c r="Y117" s="262">
        <f>SUM(Y111:Y116)</f>
        <v>0</v>
      </c>
      <c r="Z117" s="262">
        <f>SUM(Z111:Z116)</f>
        <v>0</v>
      </c>
      <c r="AA117" s="262">
        <f>SUM(AA111:AA116)</f>
        <v>0</v>
      </c>
      <c r="AB117" s="262">
        <f>SUM(AB111:AB116)</f>
        <v>0</v>
      </c>
      <c r="AC117" s="262">
        <f>SUM(AC111:AC116)</f>
        <v>0</v>
      </c>
      <c r="AD117" s="262">
        <f>SUM(AD111:AD116)</f>
        <v>0</v>
      </c>
      <c r="AE117" s="262">
        <f>SUM(AE111:AE116)</f>
        <v>0</v>
      </c>
      <c r="AF117" s="262">
        <f>SUM(AF111:AF116)</f>
        <v>0</v>
      </c>
      <c r="AG117" s="262">
        <f>SUM(AG111:AG116)</f>
        <v>0</v>
      </c>
      <c r="AH117" s="262">
        <f>SUM(AH111:AH116)</f>
        <v>0</v>
      </c>
      <c r="AI117" s="262">
        <f>SUM(AI111:AI116)</f>
        <v>0</v>
      </c>
      <c r="AJ117" s="262">
        <f>SUM(AJ111:AJ116)</f>
        <v>0</v>
      </c>
    </row>
    <row r="118" spans="1:36" ht="13.5">
      <c r="A118" s="263" t="s">
        <v>312</v>
      </c>
      <c r="B118" s="264" t="s">
        <v>319</v>
      </c>
      <c r="C118" s="253"/>
      <c r="D118" s="254"/>
      <c r="E118" s="254"/>
      <c r="F118" s="253"/>
      <c r="G118" s="249">
        <f>G110+G117</f>
        <v>0</v>
      </c>
      <c r="H118" s="249">
        <f>H110+H117</f>
        <v>0</v>
      </c>
      <c r="I118" s="249">
        <f>I110+I117</f>
        <v>0</v>
      </c>
      <c r="J118" s="249">
        <f>J110+J117</f>
        <v>0</v>
      </c>
      <c r="K118" s="249">
        <f>K110+K117</f>
        <v>0</v>
      </c>
      <c r="L118" s="249">
        <f>L110+L117</f>
        <v>0</v>
      </c>
      <c r="M118" s="249">
        <f>M110+M117</f>
        <v>0</v>
      </c>
      <c r="N118" s="249">
        <f>N110+N117</f>
        <v>0</v>
      </c>
      <c r="O118" s="249">
        <f>O110+O117</f>
        <v>0</v>
      </c>
      <c r="P118" s="249">
        <f>P110+P117</f>
        <v>0</v>
      </c>
      <c r="Q118" s="249">
        <f>Q110+Q117</f>
        <v>0</v>
      </c>
      <c r="R118" s="249">
        <f>R110+R117</f>
        <v>0</v>
      </c>
      <c r="S118" s="249">
        <f>S110+S117</f>
        <v>0</v>
      </c>
      <c r="T118" s="249">
        <f>T110+T117</f>
        <v>0</v>
      </c>
      <c r="U118" s="249">
        <f>U110+U117</f>
        <v>0</v>
      </c>
      <c r="V118" s="249">
        <f>V110+V117</f>
        <v>0</v>
      </c>
      <c r="W118" s="249">
        <f>W110+W117</f>
        <v>0</v>
      </c>
      <c r="X118" s="249">
        <f>X110+X117</f>
        <v>0</v>
      </c>
      <c r="Y118" s="249">
        <f>Y110+Y117</f>
        <v>0</v>
      </c>
      <c r="Z118" s="249">
        <f>Z110+Z117</f>
        <v>0</v>
      </c>
      <c r="AA118" s="249">
        <f>AA110+AA117</f>
        <v>0</v>
      </c>
      <c r="AB118" s="249">
        <f>AB110+AB117</f>
        <v>0</v>
      </c>
      <c r="AC118" s="249">
        <f>AC110+AC117</f>
        <v>0</v>
      </c>
      <c r="AD118" s="249">
        <f>AD110+AD117</f>
        <v>0</v>
      </c>
      <c r="AE118" s="249">
        <f>AE110+AE117</f>
        <v>0</v>
      </c>
      <c r="AF118" s="249">
        <f>AF110+AF117</f>
        <v>0</v>
      </c>
      <c r="AG118" s="249">
        <f>AG110+AG117</f>
        <v>0</v>
      </c>
      <c r="AH118" s="249">
        <f>AH110+AH117</f>
        <v>0</v>
      </c>
      <c r="AI118" s="249">
        <f>AI110+AI117</f>
        <v>0</v>
      </c>
      <c r="AJ118" s="249">
        <f>AJ110+AJ117</f>
        <v>0</v>
      </c>
    </row>
    <row r="119" spans="1:36" ht="12.75">
      <c r="A119" s="279"/>
      <c r="B119" s="267"/>
      <c r="C119" s="267"/>
      <c r="D119" s="268"/>
      <c r="E119" s="268"/>
      <c r="F119" s="267"/>
      <c r="G119" s="269"/>
      <c r="H119" s="269"/>
      <c r="I119" s="269"/>
      <c r="J119" s="269"/>
      <c r="K119" s="269"/>
      <c r="L119" s="269"/>
      <c r="M119" s="269"/>
      <c r="N119" s="269"/>
      <c r="O119" s="269"/>
      <c r="P119" s="269"/>
      <c r="Q119" s="269"/>
      <c r="R119" s="269"/>
      <c r="S119" s="269"/>
      <c r="T119" s="269"/>
      <c r="U119" s="269"/>
      <c r="V119" s="269"/>
      <c r="W119" s="269"/>
      <c r="X119" s="269"/>
      <c r="Y119" s="269"/>
      <c r="Z119" s="269"/>
      <c r="AA119" s="269"/>
      <c r="AB119" s="269"/>
      <c r="AC119" s="269"/>
      <c r="AD119" s="269"/>
      <c r="AE119" s="269"/>
      <c r="AF119" s="269"/>
      <c r="AG119" s="269"/>
      <c r="AH119" s="269"/>
      <c r="AI119" s="269"/>
      <c r="AJ119" s="269"/>
    </row>
    <row r="120" spans="1:36" ht="12.75">
      <c r="A120" s="279"/>
      <c r="B120" s="267"/>
      <c r="C120" s="267"/>
      <c r="D120" s="268"/>
      <c r="E120" s="268"/>
      <c r="F120" s="267"/>
      <c r="G120" s="269"/>
      <c r="H120" s="269"/>
      <c r="I120" s="269"/>
      <c r="J120" s="269"/>
      <c r="K120" s="269"/>
      <c r="L120" s="269"/>
      <c r="M120" s="269"/>
      <c r="N120" s="269"/>
      <c r="O120" s="269"/>
      <c r="P120" s="269"/>
      <c r="Q120" s="269"/>
      <c r="R120" s="269"/>
      <c r="S120" s="269"/>
      <c r="T120" s="269"/>
      <c r="U120" s="269"/>
      <c r="V120" s="269"/>
      <c r="W120" s="269"/>
      <c r="X120" s="269"/>
      <c r="Y120" s="269"/>
      <c r="Z120" s="269"/>
      <c r="AA120" s="269"/>
      <c r="AB120" s="269"/>
      <c r="AC120" s="269"/>
      <c r="AD120" s="269"/>
      <c r="AE120" s="269"/>
      <c r="AF120" s="269"/>
      <c r="AG120" s="269"/>
      <c r="AH120" s="269"/>
      <c r="AI120" s="269"/>
      <c r="AJ120" s="269"/>
    </row>
    <row r="121" spans="1:36" ht="12.75">
      <c r="A121" s="224" t="s">
        <v>279</v>
      </c>
      <c r="B121" s="224"/>
      <c r="C121" s="224"/>
      <c r="D121" s="223"/>
      <c r="E121" s="223"/>
      <c r="F121" s="280"/>
      <c r="G121" s="269"/>
      <c r="H121" s="269"/>
      <c r="I121" s="269"/>
      <c r="J121" s="269"/>
      <c r="K121" s="269"/>
      <c r="L121" s="269"/>
      <c r="M121" s="269"/>
      <c r="N121" s="269"/>
      <c r="O121" s="269"/>
      <c r="P121" s="269"/>
      <c r="Q121" s="269"/>
      <c r="R121" s="269"/>
      <c r="S121" s="269"/>
      <c r="T121" s="269"/>
      <c r="U121" s="269"/>
      <c r="V121" s="269"/>
      <c r="W121" s="269"/>
      <c r="X121" s="269"/>
      <c r="Y121" s="269"/>
      <c r="Z121" s="269"/>
      <c r="AA121" s="269"/>
      <c r="AB121" s="269"/>
      <c r="AC121" s="269"/>
      <c r="AD121" s="269"/>
      <c r="AE121" s="269"/>
      <c r="AF121" s="269"/>
      <c r="AG121" s="269"/>
      <c r="AH121" s="269"/>
      <c r="AI121" s="269"/>
      <c r="AJ121" s="269"/>
    </row>
    <row r="122" spans="1:36" ht="12.75">
      <c r="A122" s="224" t="s">
        <v>280</v>
      </c>
      <c r="B122" s="224"/>
      <c r="C122" s="224"/>
      <c r="D122" s="223"/>
      <c r="E122" s="223"/>
      <c r="F122" s="280"/>
      <c r="G122" s="269"/>
      <c r="H122" s="269"/>
      <c r="I122" s="269"/>
      <c r="J122" s="269"/>
      <c r="K122" s="269"/>
      <c r="L122" s="269"/>
      <c r="M122" s="269"/>
      <c r="N122" s="269"/>
      <c r="O122" s="269"/>
      <c r="P122" s="269"/>
      <c r="Q122" s="269"/>
      <c r="R122" s="269"/>
      <c r="S122" s="269"/>
      <c r="T122" s="269"/>
      <c r="U122" s="269"/>
      <c r="V122" s="269"/>
      <c r="W122" s="269"/>
      <c r="X122" s="269"/>
      <c r="Y122" s="269"/>
      <c r="Z122" s="269"/>
      <c r="AA122" s="269"/>
      <c r="AB122" s="269"/>
      <c r="AC122" s="269"/>
      <c r="AD122" s="269"/>
      <c r="AE122" s="269"/>
      <c r="AF122" s="269"/>
      <c r="AG122" s="269"/>
      <c r="AH122" s="269"/>
      <c r="AI122" s="269"/>
      <c r="AJ122" s="269"/>
    </row>
    <row r="123" spans="1:36" ht="12.75">
      <c r="A123" s="271" t="s">
        <v>323</v>
      </c>
      <c r="B123" s="267"/>
      <c r="C123" s="267"/>
      <c r="D123" s="223"/>
      <c r="E123" s="223"/>
      <c r="F123" s="280"/>
      <c r="G123" s="269"/>
      <c r="H123" s="269"/>
      <c r="I123" s="269"/>
      <c r="J123" s="269"/>
      <c r="K123" s="269"/>
      <c r="L123" s="269"/>
      <c r="M123" s="269"/>
      <c r="N123" s="269"/>
      <c r="O123" s="269"/>
      <c r="P123" s="269"/>
      <c r="Q123" s="269"/>
      <c r="R123" s="269"/>
      <c r="S123" s="269"/>
      <c r="T123" s="269"/>
      <c r="U123" s="269"/>
      <c r="V123" s="269"/>
      <c r="W123" s="269"/>
      <c r="X123" s="269"/>
      <c r="Y123" s="269"/>
      <c r="Z123" s="269"/>
      <c r="AA123" s="269"/>
      <c r="AB123" s="269"/>
      <c r="AC123" s="269"/>
      <c r="AD123" s="269"/>
      <c r="AE123" s="269"/>
      <c r="AF123" s="269"/>
      <c r="AG123" s="269"/>
      <c r="AH123" s="269"/>
      <c r="AI123" s="269"/>
      <c r="AJ123" s="269"/>
    </row>
    <row r="124" spans="1:36" ht="12.75">
      <c r="A124" s="224" t="s">
        <v>316</v>
      </c>
      <c r="B124" s="224"/>
      <c r="C124" s="224"/>
      <c r="D124" s="223"/>
      <c r="E124" s="223"/>
      <c r="F124" s="280"/>
      <c r="G124" s="269"/>
      <c r="H124" s="269"/>
      <c r="I124" s="269"/>
      <c r="J124" s="269"/>
      <c r="K124" s="269"/>
      <c r="L124" s="269"/>
      <c r="M124" s="269"/>
      <c r="N124" s="269"/>
      <c r="O124" s="269"/>
      <c r="P124" s="269"/>
      <c r="Q124" s="269"/>
      <c r="R124" s="269"/>
      <c r="S124" s="269"/>
      <c r="T124" s="269"/>
      <c r="U124" s="269"/>
      <c r="V124" s="269"/>
      <c r="W124" s="269"/>
      <c r="X124" s="269"/>
      <c r="Y124" s="269"/>
      <c r="Z124" s="269"/>
      <c r="AA124" s="269"/>
      <c r="AB124" s="269"/>
      <c r="AC124" s="269"/>
      <c r="AD124" s="269"/>
      <c r="AE124" s="269"/>
      <c r="AF124" s="269"/>
      <c r="AG124" s="269"/>
      <c r="AH124" s="269"/>
      <c r="AI124" s="269"/>
      <c r="AJ124" s="269"/>
    </row>
    <row r="125" spans="1:36" ht="13.5" customHeight="1">
      <c r="A125" s="683" t="s">
        <v>282</v>
      </c>
      <c r="B125" s="672" t="s">
        <v>283</v>
      </c>
      <c r="C125" s="673" t="s">
        <v>284</v>
      </c>
      <c r="D125" s="686" t="s">
        <v>285</v>
      </c>
      <c r="E125" s="686" t="s">
        <v>286</v>
      </c>
      <c r="F125" s="671" t="s">
        <v>287</v>
      </c>
      <c r="G125" s="709" t="s">
        <v>288</v>
      </c>
      <c r="H125" s="709"/>
      <c r="I125" s="709"/>
      <c r="J125" s="709"/>
      <c r="K125" s="709"/>
      <c r="L125" s="709"/>
      <c r="M125" s="709"/>
      <c r="N125" s="709" t="s">
        <v>289</v>
      </c>
      <c r="O125" s="709"/>
      <c r="P125" s="709"/>
      <c r="Q125" s="709"/>
      <c r="R125" s="709"/>
      <c r="S125" s="709"/>
      <c r="T125" s="709"/>
      <c r="U125" s="679" t="s">
        <v>22</v>
      </c>
      <c r="V125" s="679"/>
      <c r="W125" s="679"/>
      <c r="X125" s="679"/>
      <c r="Y125" s="679"/>
      <c r="Z125" s="679"/>
      <c r="AA125" s="679"/>
      <c r="AB125" s="680" t="s">
        <v>290</v>
      </c>
      <c r="AC125" s="680"/>
      <c r="AD125" s="680"/>
      <c r="AE125" s="680"/>
      <c r="AF125" s="680"/>
      <c r="AG125" s="680"/>
      <c r="AH125" s="680"/>
      <c r="AI125" s="283" t="s">
        <v>291</v>
      </c>
      <c r="AJ125" s="283" t="s">
        <v>292</v>
      </c>
    </row>
    <row r="126" spans="1:36" ht="12.75" customHeight="1">
      <c r="A126" s="683"/>
      <c r="B126" s="672"/>
      <c r="C126" s="673"/>
      <c r="D126" s="686"/>
      <c r="E126" s="686"/>
      <c r="F126" s="671"/>
      <c r="G126" s="678" t="s">
        <v>293</v>
      </c>
      <c r="H126" s="674" t="s">
        <v>294</v>
      </c>
      <c r="I126" s="674" t="s">
        <v>295</v>
      </c>
      <c r="J126" s="675" t="s">
        <v>277</v>
      </c>
      <c r="K126" s="675"/>
      <c r="L126" s="674" t="s">
        <v>296</v>
      </c>
      <c r="M126" s="681" t="s">
        <v>297</v>
      </c>
      <c r="N126" s="678" t="s">
        <v>298</v>
      </c>
      <c r="O126" s="674" t="s">
        <v>294</v>
      </c>
      <c r="P126" s="674" t="s">
        <v>299</v>
      </c>
      <c r="Q126" s="675" t="s">
        <v>277</v>
      </c>
      <c r="R126" s="675"/>
      <c r="S126" s="674" t="s">
        <v>300</v>
      </c>
      <c r="T126" s="681" t="s">
        <v>301</v>
      </c>
      <c r="U126" s="678" t="s">
        <v>298</v>
      </c>
      <c r="V126" s="674" t="s">
        <v>294</v>
      </c>
      <c r="W126" s="674" t="s">
        <v>299</v>
      </c>
      <c r="X126" s="675" t="s">
        <v>277</v>
      </c>
      <c r="Y126" s="675"/>
      <c r="Z126" s="676" t="s">
        <v>302</v>
      </c>
      <c r="AA126" s="677" t="s">
        <v>303</v>
      </c>
      <c r="AB126" s="678" t="s">
        <v>298</v>
      </c>
      <c r="AC126" s="674" t="s">
        <v>294</v>
      </c>
      <c r="AD126" s="674" t="s">
        <v>299</v>
      </c>
      <c r="AE126" s="675" t="s">
        <v>277</v>
      </c>
      <c r="AF126" s="675"/>
      <c r="AG126" s="676" t="s">
        <v>304</v>
      </c>
      <c r="AH126" s="707" t="s">
        <v>305</v>
      </c>
      <c r="AI126" s="284" t="s">
        <v>104</v>
      </c>
      <c r="AJ126" s="285" t="s">
        <v>104</v>
      </c>
    </row>
    <row r="127" spans="1:36" ht="33.75">
      <c r="A127" s="683"/>
      <c r="B127" s="672"/>
      <c r="C127" s="673"/>
      <c r="D127" s="686"/>
      <c r="E127" s="686"/>
      <c r="F127" s="671"/>
      <c r="G127" s="678"/>
      <c r="H127" s="674"/>
      <c r="I127" s="674"/>
      <c r="J127" s="233" t="s">
        <v>306</v>
      </c>
      <c r="K127" s="233" t="s">
        <v>307</v>
      </c>
      <c r="L127" s="674"/>
      <c r="M127" s="681"/>
      <c r="N127" s="678"/>
      <c r="O127" s="674"/>
      <c r="P127" s="674"/>
      <c r="Q127" s="233" t="s">
        <v>306</v>
      </c>
      <c r="R127" s="233" t="s">
        <v>307</v>
      </c>
      <c r="S127" s="674"/>
      <c r="T127" s="681"/>
      <c r="U127" s="678"/>
      <c r="V127" s="674"/>
      <c r="W127" s="674"/>
      <c r="X127" s="233" t="s">
        <v>306</v>
      </c>
      <c r="Y127" s="233" t="s">
        <v>307</v>
      </c>
      <c r="Z127" s="676"/>
      <c r="AA127" s="677"/>
      <c r="AB127" s="678"/>
      <c r="AC127" s="674"/>
      <c r="AD127" s="674"/>
      <c r="AE127" s="233" t="s">
        <v>306</v>
      </c>
      <c r="AF127" s="233" t="s">
        <v>307</v>
      </c>
      <c r="AG127" s="676"/>
      <c r="AH127" s="707"/>
      <c r="AI127" s="284" t="s">
        <v>308</v>
      </c>
      <c r="AJ127" s="286" t="s">
        <v>309</v>
      </c>
    </row>
    <row r="128" spans="1:36" ht="9.75" customHeight="1">
      <c r="A128" s="241">
        <v>1</v>
      </c>
      <c r="B128" s="242">
        <v>2</v>
      </c>
      <c r="C128" s="241">
        <v>3</v>
      </c>
      <c r="D128" s="242">
        <v>4</v>
      </c>
      <c r="E128" s="241">
        <v>5</v>
      </c>
      <c r="F128" s="242">
        <v>6</v>
      </c>
      <c r="G128" s="241">
        <v>7</v>
      </c>
      <c r="H128" s="242">
        <v>8</v>
      </c>
      <c r="I128" s="241">
        <v>9</v>
      </c>
      <c r="J128" s="242">
        <v>10</v>
      </c>
      <c r="K128" s="241">
        <v>11</v>
      </c>
      <c r="L128" s="242">
        <v>12</v>
      </c>
      <c r="M128" s="241">
        <v>13</v>
      </c>
      <c r="N128" s="242">
        <v>14</v>
      </c>
      <c r="O128" s="241">
        <v>15</v>
      </c>
      <c r="P128" s="242">
        <v>16</v>
      </c>
      <c r="Q128" s="241">
        <v>17</v>
      </c>
      <c r="R128" s="242">
        <v>18</v>
      </c>
      <c r="S128" s="243">
        <v>19</v>
      </c>
      <c r="T128" s="242">
        <v>20</v>
      </c>
      <c r="U128" s="241">
        <v>21</v>
      </c>
      <c r="V128" s="242">
        <v>22</v>
      </c>
      <c r="W128" s="241">
        <v>23</v>
      </c>
      <c r="X128" s="242">
        <v>24</v>
      </c>
      <c r="Y128" s="241">
        <v>25</v>
      </c>
      <c r="Z128" s="242">
        <v>26</v>
      </c>
      <c r="AA128" s="241">
        <v>27</v>
      </c>
      <c r="AB128" s="242">
        <v>28</v>
      </c>
      <c r="AC128" s="241">
        <v>29</v>
      </c>
      <c r="AD128" s="242">
        <v>30</v>
      </c>
      <c r="AE128" s="241">
        <v>31</v>
      </c>
      <c r="AF128" s="242">
        <v>32</v>
      </c>
      <c r="AG128" s="241">
        <v>33</v>
      </c>
      <c r="AH128" s="242">
        <v>34</v>
      </c>
      <c r="AI128" s="243">
        <v>35</v>
      </c>
      <c r="AJ128" s="242">
        <v>36</v>
      </c>
    </row>
    <row r="129" spans="1:36" ht="12.75">
      <c r="A129" s="247" t="s">
        <v>310</v>
      </c>
      <c r="B129" s="253"/>
      <c r="C129" s="253"/>
      <c r="D129" s="254"/>
      <c r="E129" s="254"/>
      <c r="F129" s="253"/>
      <c r="G129" s="251"/>
      <c r="H129" s="251"/>
      <c r="I129" s="251"/>
      <c r="J129" s="251"/>
      <c r="K129" s="251"/>
      <c r="L129" s="249">
        <f>G129+I129+J129+K129</f>
        <v>0</v>
      </c>
      <c r="M129" s="249">
        <f>+L129-H129</f>
        <v>0</v>
      </c>
      <c r="N129" s="251"/>
      <c r="O129" s="251"/>
      <c r="P129" s="251"/>
      <c r="Q129" s="251"/>
      <c r="R129" s="251"/>
      <c r="S129" s="250">
        <f>N129+P129+Q129+R129</f>
        <v>0</v>
      </c>
      <c r="T129" s="250">
        <f>+S129-O129</f>
        <v>0</v>
      </c>
      <c r="U129" s="235"/>
      <c r="V129" s="235"/>
      <c r="W129" s="235"/>
      <c r="X129" s="235"/>
      <c r="Y129" s="235"/>
      <c r="Z129" s="257">
        <f>+U129+W129+Y129+X129</f>
        <v>0</v>
      </c>
      <c r="AA129" s="257">
        <f>+Z129-V129</f>
        <v>0</v>
      </c>
      <c r="AB129" s="255"/>
      <c r="AC129" s="255"/>
      <c r="AD129" s="255"/>
      <c r="AE129" s="255"/>
      <c r="AF129" s="255"/>
      <c r="AG129" s="257">
        <f>+AB129+AD129+AF129+AE129</f>
        <v>0</v>
      </c>
      <c r="AH129" s="257">
        <f>+AG129-AC129</f>
        <v>0</v>
      </c>
      <c r="AI129" s="250">
        <f>L129+S129+Z129+AG129</f>
        <v>0</v>
      </c>
      <c r="AJ129" s="250">
        <f>M129+T129+AA129+AH129</f>
        <v>0</v>
      </c>
    </row>
    <row r="130" spans="1:36" ht="12.75">
      <c r="A130" s="252"/>
      <c r="B130" s="253"/>
      <c r="C130" s="253"/>
      <c r="D130" s="254"/>
      <c r="E130" s="254"/>
      <c r="F130" s="253"/>
      <c r="G130" s="255"/>
      <c r="H130" s="255"/>
      <c r="I130" s="255"/>
      <c r="J130" s="255"/>
      <c r="K130" s="255"/>
      <c r="L130" s="250">
        <f>G130+I130+J130+K130</f>
        <v>0</v>
      </c>
      <c r="M130" s="249">
        <f>+L130-H130</f>
        <v>0</v>
      </c>
      <c r="N130" s="255"/>
      <c r="O130" s="255"/>
      <c r="P130" s="255"/>
      <c r="Q130" s="255"/>
      <c r="R130" s="255"/>
      <c r="S130" s="250">
        <f>N130+P130+Q130+R130</f>
        <v>0</v>
      </c>
      <c r="T130" s="250">
        <f>+S130-O130</f>
        <v>0</v>
      </c>
      <c r="U130" s="235"/>
      <c r="V130" s="235"/>
      <c r="W130" s="235"/>
      <c r="X130" s="235"/>
      <c r="Y130" s="235"/>
      <c r="Z130" s="257">
        <f>+U130+W130+Y130+X130</f>
        <v>0</v>
      </c>
      <c r="AA130" s="257">
        <f>+Z130-V130</f>
        <v>0</v>
      </c>
      <c r="AB130" s="255"/>
      <c r="AC130" s="255"/>
      <c r="AD130" s="255"/>
      <c r="AE130" s="255"/>
      <c r="AF130" s="255"/>
      <c r="AG130" s="257">
        <f>+AB130+AD130+AF130+AE130</f>
        <v>0</v>
      </c>
      <c r="AH130" s="257">
        <f>+AG130-AC130</f>
        <v>0</v>
      </c>
      <c r="AI130" s="258">
        <f>L130+S130+Z130+AG130</f>
        <v>0</v>
      </c>
      <c r="AJ130" s="258">
        <f>M130+T130+AA130+AH130</f>
        <v>0</v>
      </c>
    </row>
    <row r="131" spans="1:36" ht="12.75">
      <c r="A131" s="252"/>
      <c r="B131" s="253"/>
      <c r="C131" s="253"/>
      <c r="D131" s="254"/>
      <c r="E131" s="254"/>
      <c r="F131" s="253"/>
      <c r="G131" s="255"/>
      <c r="H131" s="255"/>
      <c r="I131" s="255"/>
      <c r="J131" s="255"/>
      <c r="K131" s="255"/>
      <c r="L131" s="249">
        <f>G131+I131+J131+K131</f>
        <v>0</v>
      </c>
      <c r="M131" s="249">
        <f>+L131-H131</f>
        <v>0</v>
      </c>
      <c r="N131" s="255"/>
      <c r="O131" s="255"/>
      <c r="P131" s="255"/>
      <c r="Q131" s="255"/>
      <c r="R131" s="255"/>
      <c r="S131" s="250">
        <f>N131+P131+Q131+R131</f>
        <v>0</v>
      </c>
      <c r="T131" s="250">
        <f>+S131-O131</f>
        <v>0</v>
      </c>
      <c r="U131" s="235"/>
      <c r="V131" s="235"/>
      <c r="W131" s="235"/>
      <c r="X131" s="235"/>
      <c r="Y131" s="235"/>
      <c r="Z131" s="257">
        <f>+U131+W131+Y131+X131</f>
        <v>0</v>
      </c>
      <c r="AA131" s="257">
        <f>+Z131-V131</f>
        <v>0</v>
      </c>
      <c r="AB131" s="255"/>
      <c r="AC131" s="255"/>
      <c r="AD131" s="255"/>
      <c r="AE131" s="255"/>
      <c r="AF131" s="255"/>
      <c r="AG131" s="257">
        <f>+AB131+AD131+AF131+AE131</f>
        <v>0</v>
      </c>
      <c r="AH131" s="257">
        <f>+AG131-AC131</f>
        <v>0</v>
      </c>
      <c r="AI131" s="258">
        <f>L131+S131+Z131+AG131</f>
        <v>0</v>
      </c>
      <c r="AJ131" s="258">
        <f>M131+T131+AA131+AH131</f>
        <v>0</v>
      </c>
    </row>
    <row r="132" spans="1:36" ht="12.75">
      <c r="A132" s="252"/>
      <c r="B132" s="253"/>
      <c r="C132" s="253"/>
      <c r="D132" s="254"/>
      <c r="E132" s="254"/>
      <c r="F132" s="253"/>
      <c r="G132" s="255"/>
      <c r="H132" s="255"/>
      <c r="I132" s="255"/>
      <c r="J132" s="255"/>
      <c r="K132" s="255"/>
      <c r="L132" s="250">
        <f>G132+I132+J132+K132</f>
        <v>0</v>
      </c>
      <c r="M132" s="249">
        <f>+L132-H132</f>
        <v>0</v>
      </c>
      <c r="N132" s="255"/>
      <c r="O132" s="235"/>
      <c r="P132" s="235"/>
      <c r="Q132" s="235"/>
      <c r="R132" s="235"/>
      <c r="S132" s="250">
        <f>N132+P132+Q132+R132</f>
        <v>0</v>
      </c>
      <c r="T132" s="250">
        <f>+S132-O132</f>
        <v>0</v>
      </c>
      <c r="U132" s="235"/>
      <c r="V132" s="235"/>
      <c r="W132" s="235"/>
      <c r="X132" s="235"/>
      <c r="Y132" s="235"/>
      <c r="Z132" s="257">
        <f>+U132+W132+Y132+X132</f>
        <v>0</v>
      </c>
      <c r="AA132" s="257">
        <f>+Z132-V132</f>
        <v>0</v>
      </c>
      <c r="AB132" s="255"/>
      <c r="AC132" s="255"/>
      <c r="AD132" s="255"/>
      <c r="AE132" s="255"/>
      <c r="AF132" s="255"/>
      <c r="AG132" s="257">
        <f>+AB132+AD132+AF132+AE132</f>
        <v>0</v>
      </c>
      <c r="AH132" s="257">
        <f>+AG132-AC132</f>
        <v>0</v>
      </c>
      <c r="AI132" s="258">
        <f>L132+S132+Z132+AG132</f>
        <v>0</v>
      </c>
      <c r="AJ132" s="258">
        <f>M132+T132+AA132+AH132</f>
        <v>0</v>
      </c>
    </row>
    <row r="133" spans="1:36" ht="12.75">
      <c r="A133" s="252"/>
      <c r="B133" s="253"/>
      <c r="C133" s="253"/>
      <c r="D133" s="254"/>
      <c r="E133" s="254"/>
      <c r="F133" s="253"/>
      <c r="G133" s="255"/>
      <c r="H133" s="255"/>
      <c r="I133" s="255"/>
      <c r="J133" s="255"/>
      <c r="K133" s="255"/>
      <c r="L133" s="250">
        <f>G133+I133+J133+K133</f>
        <v>0</v>
      </c>
      <c r="M133" s="249">
        <f>+L133-H133</f>
        <v>0</v>
      </c>
      <c r="N133" s="255"/>
      <c r="O133" s="235"/>
      <c r="P133" s="235"/>
      <c r="Q133" s="235"/>
      <c r="R133" s="235"/>
      <c r="S133" s="250">
        <f>N133+P133+Q133+R133</f>
        <v>0</v>
      </c>
      <c r="T133" s="250">
        <f>+S133-O133</f>
        <v>0</v>
      </c>
      <c r="U133" s="235"/>
      <c r="V133" s="235"/>
      <c r="W133" s="235"/>
      <c r="X133" s="235"/>
      <c r="Y133" s="235"/>
      <c r="Z133" s="257">
        <f>+U133+W133+Y133+X133</f>
        <v>0</v>
      </c>
      <c r="AA133" s="257">
        <f>+Z133-V133</f>
        <v>0</v>
      </c>
      <c r="AB133" s="255"/>
      <c r="AC133" s="255"/>
      <c r="AD133" s="255"/>
      <c r="AE133" s="255"/>
      <c r="AF133" s="255"/>
      <c r="AG133" s="257">
        <f>+AB133+AD133+AF133+AE133</f>
        <v>0</v>
      </c>
      <c r="AH133" s="257">
        <f>+AG133-AC133</f>
        <v>0</v>
      </c>
      <c r="AI133" s="258">
        <f>L133+S133+Z133+AG133</f>
        <v>0</v>
      </c>
      <c r="AJ133" s="258">
        <f>M133+T133+AA133+AH133</f>
        <v>0</v>
      </c>
    </row>
    <row r="134" spans="1:36" ht="12.75">
      <c r="A134" s="259"/>
      <c r="B134" s="253"/>
      <c r="C134" s="253"/>
      <c r="D134" s="254"/>
      <c r="E134" s="254"/>
      <c r="F134" s="253"/>
      <c r="G134" s="255"/>
      <c r="H134" s="255"/>
      <c r="I134" s="255"/>
      <c r="J134" s="255"/>
      <c r="K134" s="255"/>
      <c r="L134" s="250">
        <f>G134+I134+J134+K134</f>
        <v>0</v>
      </c>
      <c r="M134" s="249">
        <f>+L134-H134</f>
        <v>0</v>
      </c>
      <c r="N134" s="235"/>
      <c r="O134" s="235"/>
      <c r="P134" s="235"/>
      <c r="Q134" s="235"/>
      <c r="R134" s="235"/>
      <c r="S134" s="250">
        <f>N134+P134+Q134+R134</f>
        <v>0</v>
      </c>
      <c r="T134" s="250">
        <f>+S134-O134</f>
        <v>0</v>
      </c>
      <c r="U134" s="235"/>
      <c r="V134" s="235"/>
      <c r="W134" s="235"/>
      <c r="X134" s="235"/>
      <c r="Y134" s="235"/>
      <c r="Z134" s="257">
        <f>+U134+W134+Y134+X134</f>
        <v>0</v>
      </c>
      <c r="AA134" s="257">
        <f>+Z134-V134</f>
        <v>0</v>
      </c>
      <c r="AB134" s="255"/>
      <c r="AC134" s="255"/>
      <c r="AD134" s="255"/>
      <c r="AE134" s="255"/>
      <c r="AF134" s="255"/>
      <c r="AG134" s="257">
        <f>+AB134+AD134+AF134+AE134</f>
        <v>0</v>
      </c>
      <c r="AH134" s="257">
        <f>+AG134-AC134</f>
        <v>0</v>
      </c>
      <c r="AI134" s="258">
        <f>L134+S134+Z134+AG134</f>
        <v>0</v>
      </c>
      <c r="AJ134" s="258">
        <f>M134+T134+AA134+AH134</f>
        <v>0</v>
      </c>
    </row>
    <row r="135" spans="1:36" ht="12.75">
      <c r="A135" s="259"/>
      <c r="B135" s="253"/>
      <c r="C135" s="253"/>
      <c r="D135" s="254"/>
      <c r="E135" s="254"/>
      <c r="F135" s="253"/>
      <c r="G135" s="255"/>
      <c r="H135" s="255"/>
      <c r="I135" s="255"/>
      <c r="J135" s="255"/>
      <c r="K135" s="255"/>
      <c r="L135" s="250">
        <f>G135+I135+J135+K135</f>
        <v>0</v>
      </c>
      <c r="M135" s="249">
        <f>+L135-H135</f>
        <v>0</v>
      </c>
      <c r="N135" s="235"/>
      <c r="O135" s="235"/>
      <c r="P135" s="235"/>
      <c r="Q135" s="235"/>
      <c r="R135" s="235"/>
      <c r="S135" s="250">
        <f>N135+P135+Q135+R135</f>
        <v>0</v>
      </c>
      <c r="T135" s="250">
        <f>+S135-O135</f>
        <v>0</v>
      </c>
      <c r="U135" s="235"/>
      <c r="V135" s="235"/>
      <c r="W135" s="235"/>
      <c r="X135" s="235"/>
      <c r="Y135" s="235"/>
      <c r="Z135" s="257">
        <f>+U135+W135+Y135+X135</f>
        <v>0</v>
      </c>
      <c r="AA135" s="257">
        <f>+Z135-V135</f>
        <v>0</v>
      </c>
      <c r="AB135" s="255"/>
      <c r="AC135" s="255"/>
      <c r="AD135" s="255"/>
      <c r="AE135" s="255"/>
      <c r="AF135" s="255"/>
      <c r="AG135" s="257">
        <f>+AB135+AD135+AF135+AE135</f>
        <v>0</v>
      </c>
      <c r="AH135" s="257">
        <f>+AG135-AC135</f>
        <v>0</v>
      </c>
      <c r="AI135" s="258">
        <f>L135+S135+Z135+AG135</f>
        <v>0</v>
      </c>
      <c r="AJ135" s="258">
        <f>M135+T135+AA135+AH135</f>
        <v>0</v>
      </c>
    </row>
    <row r="136" spans="1:36" ht="13.5">
      <c r="A136" s="260" t="s">
        <v>311</v>
      </c>
      <c r="B136" s="261"/>
      <c r="C136" s="253"/>
      <c r="D136" s="254"/>
      <c r="E136" s="254"/>
      <c r="F136" s="253"/>
      <c r="G136" s="262">
        <f>SUM(G130:G135)</f>
        <v>0</v>
      </c>
      <c r="H136" s="262">
        <f>SUM(H130:H135)</f>
        <v>0</v>
      </c>
      <c r="I136" s="262">
        <f>SUM(I130:I135)</f>
        <v>0</v>
      </c>
      <c r="J136" s="262">
        <f>SUM(J130:J135)</f>
        <v>0</v>
      </c>
      <c r="K136" s="262">
        <f>SUM(K130:K135)</f>
        <v>0</v>
      </c>
      <c r="L136" s="262">
        <f>SUM(L130:L135)</f>
        <v>0</v>
      </c>
      <c r="M136" s="262">
        <f>SUM(M130:M135)</f>
        <v>0</v>
      </c>
      <c r="N136" s="262">
        <f>SUM(N130:N135)</f>
        <v>0</v>
      </c>
      <c r="O136" s="262">
        <f>SUM(O130:O135)</f>
        <v>0</v>
      </c>
      <c r="P136" s="262">
        <f>SUM(P130:P135)</f>
        <v>0</v>
      </c>
      <c r="Q136" s="262">
        <f>SUM(Q130:Q135)</f>
        <v>0</v>
      </c>
      <c r="R136" s="262">
        <f>SUM(R130:R135)</f>
        <v>0</v>
      </c>
      <c r="S136" s="262">
        <f>SUM(S130:S135)</f>
        <v>0</v>
      </c>
      <c r="T136" s="262">
        <f>SUM(T130:T135)</f>
        <v>0</v>
      </c>
      <c r="U136" s="262">
        <f>SUM(U130:U135)</f>
        <v>0</v>
      </c>
      <c r="V136" s="262">
        <f>SUM(V130:V135)</f>
        <v>0</v>
      </c>
      <c r="W136" s="262">
        <f>SUM(W130:W135)</f>
        <v>0</v>
      </c>
      <c r="X136" s="262">
        <f>SUM(X130:X135)</f>
        <v>0</v>
      </c>
      <c r="Y136" s="262">
        <f>SUM(Y130:Y135)</f>
        <v>0</v>
      </c>
      <c r="Z136" s="262">
        <f>SUM(Z130:Z135)</f>
        <v>0</v>
      </c>
      <c r="AA136" s="262">
        <f>SUM(AA130:AA135)</f>
        <v>0</v>
      </c>
      <c r="AB136" s="262">
        <f>SUM(AB130:AB135)</f>
        <v>0</v>
      </c>
      <c r="AC136" s="262">
        <f>SUM(AC130:AC135)</f>
        <v>0</v>
      </c>
      <c r="AD136" s="262">
        <f>SUM(AD130:AD135)</f>
        <v>0</v>
      </c>
      <c r="AE136" s="262">
        <f>SUM(AE130:AE135)</f>
        <v>0</v>
      </c>
      <c r="AF136" s="262">
        <f>SUM(AF130:AF135)</f>
        <v>0</v>
      </c>
      <c r="AG136" s="262">
        <f>SUM(AG130:AG135)</f>
        <v>0</v>
      </c>
      <c r="AH136" s="262">
        <f>SUM(AH130:AH135)</f>
        <v>0</v>
      </c>
      <c r="AI136" s="262">
        <f>SUM(AI130:AI135)</f>
        <v>0</v>
      </c>
      <c r="AJ136" s="262">
        <f>SUM(AJ130:AJ135)</f>
        <v>0</v>
      </c>
    </row>
    <row r="137" spans="1:36" ht="13.5">
      <c r="A137" s="263" t="s">
        <v>312</v>
      </c>
      <c r="B137" s="264"/>
      <c r="C137" s="253"/>
      <c r="D137" s="254"/>
      <c r="E137" s="254"/>
      <c r="F137" s="253"/>
      <c r="G137" s="249">
        <f>G129+G136</f>
        <v>0</v>
      </c>
      <c r="H137" s="249">
        <f>H129+H136</f>
        <v>0</v>
      </c>
      <c r="I137" s="249">
        <f>I129+I136</f>
        <v>0</v>
      </c>
      <c r="J137" s="249">
        <f>J129+J136</f>
        <v>0</v>
      </c>
      <c r="K137" s="249">
        <f>K129+K136</f>
        <v>0</v>
      </c>
      <c r="L137" s="249">
        <f>L129+L136</f>
        <v>0</v>
      </c>
      <c r="M137" s="249">
        <f>M129+M136</f>
        <v>0</v>
      </c>
      <c r="N137" s="249">
        <f>N129+N136</f>
        <v>0</v>
      </c>
      <c r="O137" s="249">
        <f>O129+O136</f>
        <v>0</v>
      </c>
      <c r="P137" s="249">
        <f>P129+P136</f>
        <v>0</v>
      </c>
      <c r="Q137" s="249">
        <f>Q129+Q136</f>
        <v>0</v>
      </c>
      <c r="R137" s="249">
        <f>R129+R136</f>
        <v>0</v>
      </c>
      <c r="S137" s="249">
        <f>S129+S136</f>
        <v>0</v>
      </c>
      <c r="T137" s="249">
        <f>T129+T136</f>
        <v>0</v>
      </c>
      <c r="U137" s="249">
        <f>U129+U136</f>
        <v>0</v>
      </c>
      <c r="V137" s="249">
        <f>V129+V136</f>
        <v>0</v>
      </c>
      <c r="W137" s="249">
        <f>W129+W136</f>
        <v>0</v>
      </c>
      <c r="X137" s="249">
        <f>X129+X136</f>
        <v>0</v>
      </c>
      <c r="Y137" s="249">
        <f>Y129+Y136</f>
        <v>0</v>
      </c>
      <c r="Z137" s="249">
        <f>Z129+Z136</f>
        <v>0</v>
      </c>
      <c r="AA137" s="249">
        <f>AA129+AA136</f>
        <v>0</v>
      </c>
      <c r="AB137" s="249">
        <f>AB129+AB136</f>
        <v>0</v>
      </c>
      <c r="AC137" s="249">
        <f>AC129+AC136</f>
        <v>0</v>
      </c>
      <c r="AD137" s="249">
        <f>AD129+AD136</f>
        <v>0</v>
      </c>
      <c r="AE137" s="249">
        <f>AE129+AE136</f>
        <v>0</v>
      </c>
      <c r="AF137" s="249">
        <f>AF129+AF136</f>
        <v>0</v>
      </c>
      <c r="AG137" s="249">
        <f>AG129+AG136</f>
        <v>0</v>
      </c>
      <c r="AH137" s="249">
        <f>AH129+AH136</f>
        <v>0</v>
      </c>
      <c r="AI137" s="249">
        <f>AI129+AI136</f>
        <v>0</v>
      </c>
      <c r="AJ137" s="249">
        <f>AJ129+AJ136</f>
        <v>0</v>
      </c>
    </row>
    <row r="138" spans="1:36" ht="12.75">
      <c r="A138" s="279"/>
      <c r="B138" s="267"/>
      <c r="C138" s="267"/>
      <c r="D138" s="268"/>
      <c r="E138" s="268"/>
      <c r="F138" s="267"/>
      <c r="G138" s="269"/>
      <c r="H138" s="269"/>
      <c r="I138" s="269"/>
      <c r="J138" s="269"/>
      <c r="K138" s="269"/>
      <c r="L138" s="269"/>
      <c r="M138" s="269"/>
      <c r="N138" s="269"/>
      <c r="O138" s="269"/>
      <c r="P138" s="269"/>
      <c r="Q138" s="269"/>
      <c r="R138" s="269"/>
      <c r="S138" s="269"/>
      <c r="T138" s="269"/>
      <c r="U138" s="269"/>
      <c r="V138" s="269"/>
      <c r="W138" s="269"/>
      <c r="X138" s="269"/>
      <c r="Y138" s="269"/>
      <c r="Z138" s="269"/>
      <c r="AA138" s="269"/>
      <c r="AB138" s="269"/>
      <c r="AC138" s="269"/>
      <c r="AD138" s="269"/>
      <c r="AE138" s="269"/>
      <c r="AF138" s="269"/>
      <c r="AG138" s="269"/>
      <c r="AH138" s="269"/>
      <c r="AI138" s="269"/>
      <c r="AJ138" s="269"/>
    </row>
    <row r="139" spans="1:36" ht="12.75">
      <c r="A139" s="224" t="s">
        <v>279</v>
      </c>
      <c r="B139" s="224"/>
      <c r="C139" s="224"/>
      <c r="D139" s="223"/>
      <c r="E139" s="223"/>
      <c r="F139" s="280"/>
      <c r="G139" s="269"/>
      <c r="H139" s="269"/>
      <c r="I139" s="269"/>
      <c r="J139" s="269"/>
      <c r="K139" s="269"/>
      <c r="L139" s="269"/>
      <c r="M139" s="269"/>
      <c r="N139" s="269"/>
      <c r="O139" s="269"/>
      <c r="P139" s="269"/>
      <c r="Q139" s="269"/>
      <c r="R139" s="269"/>
      <c r="S139" s="269"/>
      <c r="T139" s="269"/>
      <c r="U139" s="269"/>
      <c r="V139" s="269"/>
      <c r="W139" s="269"/>
      <c r="X139" s="269"/>
      <c r="Y139" s="269"/>
      <c r="Z139" s="269"/>
      <c r="AA139" s="269"/>
      <c r="AB139" s="269"/>
      <c r="AC139" s="269"/>
      <c r="AD139" s="269"/>
      <c r="AE139" s="269"/>
      <c r="AF139" s="269"/>
      <c r="AG139" s="269"/>
      <c r="AH139" s="269"/>
      <c r="AI139" s="269"/>
      <c r="AJ139" s="269"/>
    </row>
    <row r="140" spans="1:36" ht="12.75">
      <c r="A140" s="224" t="s">
        <v>314</v>
      </c>
      <c r="B140" s="224"/>
      <c r="C140" s="224"/>
      <c r="D140" s="223"/>
      <c r="E140" s="223"/>
      <c r="F140" s="280"/>
      <c r="G140" s="269"/>
      <c r="H140" s="269"/>
      <c r="I140" s="269"/>
      <c r="J140" s="269"/>
      <c r="K140" s="269"/>
      <c r="L140" s="269"/>
      <c r="M140" s="269"/>
      <c r="N140" s="269"/>
      <c r="O140" s="269"/>
      <c r="P140" s="269"/>
      <c r="Q140" s="269"/>
      <c r="R140" s="269"/>
      <c r="S140" s="269"/>
      <c r="T140" s="269"/>
      <c r="U140" s="269"/>
      <c r="V140" s="269"/>
      <c r="W140" s="269"/>
      <c r="X140" s="269"/>
      <c r="Y140" s="269"/>
      <c r="Z140" s="269"/>
      <c r="AA140" s="269"/>
      <c r="AB140" s="269"/>
      <c r="AC140" s="269"/>
      <c r="AD140" s="269"/>
      <c r="AE140" s="269"/>
      <c r="AF140" s="269"/>
      <c r="AG140" s="269"/>
      <c r="AH140" s="269"/>
      <c r="AI140" s="269"/>
      <c r="AJ140" s="269"/>
    </row>
    <row r="141" spans="1:36" ht="12.75">
      <c r="A141" s="271" t="s">
        <v>324</v>
      </c>
      <c r="B141" s="267"/>
      <c r="C141" s="267"/>
      <c r="D141" s="223"/>
      <c r="E141" s="223"/>
      <c r="F141" s="280"/>
      <c r="G141" s="269"/>
      <c r="H141" s="269"/>
      <c r="I141" s="269"/>
      <c r="J141" s="269"/>
      <c r="K141" s="269"/>
      <c r="L141" s="269"/>
      <c r="M141" s="269"/>
      <c r="N141" s="269"/>
      <c r="O141" s="269"/>
      <c r="P141" s="269"/>
      <c r="Q141" s="269"/>
      <c r="R141" s="269"/>
      <c r="S141" s="269"/>
      <c r="T141" s="269"/>
      <c r="U141" s="269"/>
      <c r="V141" s="269"/>
      <c r="W141" s="269"/>
      <c r="X141" s="269"/>
      <c r="Y141" s="269"/>
      <c r="Z141" s="269"/>
      <c r="AA141" s="269"/>
      <c r="AB141" s="269"/>
      <c r="AC141" s="269"/>
      <c r="AD141" s="269"/>
      <c r="AE141" s="269"/>
      <c r="AF141" s="269"/>
      <c r="AG141" s="269"/>
      <c r="AH141" s="269"/>
      <c r="AI141" s="269"/>
      <c r="AJ141" s="269"/>
    </row>
    <row r="142" spans="1:36" ht="12.75">
      <c r="A142" s="224" t="s">
        <v>316</v>
      </c>
      <c r="B142" s="224"/>
      <c r="C142" s="224"/>
      <c r="D142" s="223"/>
      <c r="E142" s="223"/>
      <c r="F142" s="280"/>
      <c r="G142" s="269"/>
      <c r="H142" s="269"/>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row>
    <row r="143" spans="1:36" ht="13.5" customHeight="1">
      <c r="A143" s="683" t="s">
        <v>282</v>
      </c>
      <c r="B143" s="672" t="s">
        <v>283</v>
      </c>
      <c r="C143" s="673" t="s">
        <v>284</v>
      </c>
      <c r="D143" s="686" t="s">
        <v>285</v>
      </c>
      <c r="E143" s="686" t="s">
        <v>286</v>
      </c>
      <c r="F143" s="671" t="s">
        <v>287</v>
      </c>
      <c r="G143" s="709" t="s">
        <v>288</v>
      </c>
      <c r="H143" s="709"/>
      <c r="I143" s="709"/>
      <c r="J143" s="709"/>
      <c r="K143" s="709"/>
      <c r="L143" s="709"/>
      <c r="M143" s="709"/>
      <c r="N143" s="709" t="s">
        <v>289</v>
      </c>
      <c r="O143" s="709"/>
      <c r="P143" s="709"/>
      <c r="Q143" s="709"/>
      <c r="R143" s="709"/>
      <c r="S143" s="709"/>
      <c r="T143" s="709"/>
      <c r="U143" s="679" t="s">
        <v>22</v>
      </c>
      <c r="V143" s="679"/>
      <c r="W143" s="679"/>
      <c r="X143" s="679"/>
      <c r="Y143" s="679"/>
      <c r="Z143" s="679"/>
      <c r="AA143" s="679"/>
      <c r="AB143" s="680" t="s">
        <v>290</v>
      </c>
      <c r="AC143" s="680"/>
      <c r="AD143" s="680"/>
      <c r="AE143" s="680"/>
      <c r="AF143" s="680"/>
      <c r="AG143" s="680"/>
      <c r="AH143" s="680"/>
      <c r="AI143" s="283" t="s">
        <v>291</v>
      </c>
      <c r="AJ143" s="283" t="s">
        <v>292</v>
      </c>
    </row>
    <row r="144" spans="1:36" ht="12.75" customHeight="1">
      <c r="A144" s="683"/>
      <c r="B144" s="672"/>
      <c r="C144" s="673"/>
      <c r="D144" s="686"/>
      <c r="E144" s="686"/>
      <c r="F144" s="671"/>
      <c r="G144" s="678" t="s">
        <v>293</v>
      </c>
      <c r="H144" s="674" t="s">
        <v>294</v>
      </c>
      <c r="I144" s="674" t="s">
        <v>295</v>
      </c>
      <c r="J144" s="675" t="s">
        <v>277</v>
      </c>
      <c r="K144" s="675"/>
      <c r="L144" s="674" t="s">
        <v>296</v>
      </c>
      <c r="M144" s="681" t="s">
        <v>297</v>
      </c>
      <c r="N144" s="678" t="s">
        <v>298</v>
      </c>
      <c r="O144" s="674" t="s">
        <v>294</v>
      </c>
      <c r="P144" s="674" t="s">
        <v>299</v>
      </c>
      <c r="Q144" s="675" t="s">
        <v>277</v>
      </c>
      <c r="R144" s="675"/>
      <c r="S144" s="674" t="s">
        <v>300</v>
      </c>
      <c r="T144" s="681" t="s">
        <v>301</v>
      </c>
      <c r="U144" s="678" t="s">
        <v>298</v>
      </c>
      <c r="V144" s="674" t="s">
        <v>294</v>
      </c>
      <c r="W144" s="674" t="s">
        <v>299</v>
      </c>
      <c r="X144" s="675" t="s">
        <v>277</v>
      </c>
      <c r="Y144" s="675"/>
      <c r="Z144" s="676" t="s">
        <v>302</v>
      </c>
      <c r="AA144" s="677" t="s">
        <v>303</v>
      </c>
      <c r="AB144" s="678" t="s">
        <v>298</v>
      </c>
      <c r="AC144" s="674" t="s">
        <v>294</v>
      </c>
      <c r="AD144" s="674" t="s">
        <v>299</v>
      </c>
      <c r="AE144" s="675" t="s">
        <v>277</v>
      </c>
      <c r="AF144" s="675"/>
      <c r="AG144" s="676" t="s">
        <v>304</v>
      </c>
      <c r="AH144" s="707" t="s">
        <v>305</v>
      </c>
      <c r="AI144" s="284" t="s">
        <v>104</v>
      </c>
      <c r="AJ144" s="285" t="s">
        <v>104</v>
      </c>
    </row>
    <row r="145" spans="1:36" ht="33.75">
      <c r="A145" s="683"/>
      <c r="B145" s="672"/>
      <c r="C145" s="673"/>
      <c r="D145" s="686"/>
      <c r="E145" s="686"/>
      <c r="F145" s="671"/>
      <c r="G145" s="678"/>
      <c r="H145" s="674"/>
      <c r="I145" s="674"/>
      <c r="J145" s="233" t="s">
        <v>306</v>
      </c>
      <c r="K145" s="233" t="s">
        <v>307</v>
      </c>
      <c r="L145" s="674"/>
      <c r="M145" s="681"/>
      <c r="N145" s="678"/>
      <c r="O145" s="674"/>
      <c r="P145" s="674"/>
      <c r="Q145" s="233" t="s">
        <v>306</v>
      </c>
      <c r="R145" s="233" t="s">
        <v>307</v>
      </c>
      <c r="S145" s="674"/>
      <c r="T145" s="681"/>
      <c r="U145" s="678"/>
      <c r="V145" s="674"/>
      <c r="W145" s="674"/>
      <c r="X145" s="233" t="s">
        <v>306</v>
      </c>
      <c r="Y145" s="233" t="s">
        <v>307</v>
      </c>
      <c r="Z145" s="676"/>
      <c r="AA145" s="677"/>
      <c r="AB145" s="678"/>
      <c r="AC145" s="674"/>
      <c r="AD145" s="674"/>
      <c r="AE145" s="233" t="s">
        <v>306</v>
      </c>
      <c r="AF145" s="233" t="s">
        <v>307</v>
      </c>
      <c r="AG145" s="676"/>
      <c r="AH145" s="707"/>
      <c r="AI145" s="284" t="s">
        <v>308</v>
      </c>
      <c r="AJ145" s="286" t="s">
        <v>309</v>
      </c>
    </row>
    <row r="146" spans="1:36" ht="9" customHeight="1">
      <c r="A146" s="241">
        <v>1</v>
      </c>
      <c r="B146" s="242">
        <v>2</v>
      </c>
      <c r="C146" s="241">
        <v>3</v>
      </c>
      <c r="D146" s="242">
        <v>4</v>
      </c>
      <c r="E146" s="241">
        <v>5</v>
      </c>
      <c r="F146" s="242">
        <v>6</v>
      </c>
      <c r="G146" s="241">
        <v>7</v>
      </c>
      <c r="H146" s="242">
        <v>8</v>
      </c>
      <c r="I146" s="241">
        <v>9</v>
      </c>
      <c r="J146" s="242">
        <v>10</v>
      </c>
      <c r="K146" s="241">
        <v>11</v>
      </c>
      <c r="L146" s="242">
        <v>12</v>
      </c>
      <c r="M146" s="241">
        <v>13</v>
      </c>
      <c r="N146" s="242">
        <v>14</v>
      </c>
      <c r="O146" s="241">
        <v>15</v>
      </c>
      <c r="P146" s="242">
        <v>16</v>
      </c>
      <c r="Q146" s="241">
        <v>17</v>
      </c>
      <c r="R146" s="242">
        <v>18</v>
      </c>
      <c r="S146" s="243">
        <v>19</v>
      </c>
      <c r="T146" s="242">
        <v>20</v>
      </c>
      <c r="U146" s="241">
        <v>21</v>
      </c>
      <c r="V146" s="242">
        <v>22</v>
      </c>
      <c r="W146" s="241">
        <v>23</v>
      </c>
      <c r="X146" s="242">
        <v>24</v>
      </c>
      <c r="Y146" s="241">
        <v>25</v>
      </c>
      <c r="Z146" s="242">
        <v>26</v>
      </c>
      <c r="AA146" s="241">
        <v>27</v>
      </c>
      <c r="AB146" s="242">
        <v>28</v>
      </c>
      <c r="AC146" s="241">
        <v>29</v>
      </c>
      <c r="AD146" s="242">
        <v>30</v>
      </c>
      <c r="AE146" s="241">
        <v>31</v>
      </c>
      <c r="AF146" s="242">
        <v>32</v>
      </c>
      <c r="AG146" s="241">
        <v>33</v>
      </c>
      <c r="AH146" s="242">
        <v>34</v>
      </c>
      <c r="AI146" s="243">
        <v>35</v>
      </c>
      <c r="AJ146" s="242">
        <v>36</v>
      </c>
    </row>
    <row r="147" spans="1:36" ht="12.75">
      <c r="A147" s="247" t="s">
        <v>317</v>
      </c>
      <c r="B147" s="253"/>
      <c r="C147" s="253"/>
      <c r="D147" s="254"/>
      <c r="E147" s="254"/>
      <c r="F147" s="253"/>
      <c r="G147" s="251"/>
      <c r="H147" s="251"/>
      <c r="I147" s="251"/>
      <c r="J147" s="251"/>
      <c r="K147" s="251"/>
      <c r="L147" s="249">
        <f>G147+I147+J147+K147</f>
        <v>0</v>
      </c>
      <c r="M147" s="249">
        <f>+L147-H147</f>
        <v>0</v>
      </c>
      <c r="N147" s="251"/>
      <c r="O147" s="235"/>
      <c r="P147" s="235"/>
      <c r="Q147" s="235"/>
      <c r="R147" s="235"/>
      <c r="S147" s="250">
        <f>N147+P147+Q147+R147</f>
        <v>0</v>
      </c>
      <c r="T147" s="250">
        <f>+S147-O147</f>
        <v>0</v>
      </c>
      <c r="U147" s="235"/>
      <c r="V147" s="235"/>
      <c r="W147" s="235"/>
      <c r="X147" s="235"/>
      <c r="Y147" s="235"/>
      <c r="Z147" s="249">
        <f>+U147+W147+Y147+X147</f>
        <v>0</v>
      </c>
      <c r="AA147" s="249">
        <f>+Z147-V147</f>
        <v>0</v>
      </c>
      <c r="AB147" s="251"/>
      <c r="AC147" s="251"/>
      <c r="AD147" s="251"/>
      <c r="AE147" s="251"/>
      <c r="AF147" s="251"/>
      <c r="AG147" s="249">
        <f>+AB147+AD147+AF147+AE147</f>
        <v>0</v>
      </c>
      <c r="AH147" s="249">
        <f>+AG147-AC147</f>
        <v>0</v>
      </c>
      <c r="AI147" s="250">
        <f>L147+S147+Z147+AG147</f>
        <v>0</v>
      </c>
      <c r="AJ147" s="250">
        <f>M147+T147+AA147+AH147</f>
        <v>0</v>
      </c>
    </row>
    <row r="148" spans="1:36" ht="12.75">
      <c r="A148" s="252"/>
      <c r="B148" s="253"/>
      <c r="C148" s="253"/>
      <c r="D148" s="254"/>
      <c r="E148" s="254"/>
      <c r="F148" s="253"/>
      <c r="G148" s="255"/>
      <c r="H148" s="255"/>
      <c r="I148" s="255"/>
      <c r="J148" s="255"/>
      <c r="K148" s="255"/>
      <c r="L148" s="257">
        <f>G148+I148+J148+K148</f>
        <v>0</v>
      </c>
      <c r="M148" s="249">
        <f>+L148-H148</f>
        <v>0</v>
      </c>
      <c r="N148" s="255"/>
      <c r="O148" s="256"/>
      <c r="P148" s="256"/>
      <c r="Q148" s="256"/>
      <c r="R148" s="256"/>
      <c r="S148" s="250">
        <f>N148+P148+Q148+R148</f>
        <v>0</v>
      </c>
      <c r="T148" s="250">
        <f>+S148-O148</f>
        <v>0</v>
      </c>
      <c r="U148" s="256"/>
      <c r="V148" s="256"/>
      <c r="W148" s="256"/>
      <c r="X148" s="256"/>
      <c r="Y148" s="256"/>
      <c r="Z148" s="249">
        <f>+U148+W148+Y148+X148</f>
        <v>0</v>
      </c>
      <c r="AA148" s="249">
        <f>+Z148-V148</f>
        <v>0</v>
      </c>
      <c r="AB148" s="255"/>
      <c r="AC148" s="255"/>
      <c r="AD148" s="255"/>
      <c r="AE148" s="255"/>
      <c r="AF148" s="255"/>
      <c r="AG148" s="249">
        <f>+AB148+AD148+AF148+AE148</f>
        <v>0</v>
      </c>
      <c r="AH148" s="249">
        <f>+AG148-AC148</f>
        <v>0</v>
      </c>
      <c r="AI148" s="258">
        <f>L148+S148+Z148+AG148</f>
        <v>0</v>
      </c>
      <c r="AJ148" s="258">
        <f>M148+T148+AA148+AH148</f>
        <v>0</v>
      </c>
    </row>
    <row r="149" spans="1:36" ht="12.75">
      <c r="A149" s="252"/>
      <c r="B149" s="253"/>
      <c r="C149" s="253"/>
      <c r="D149" s="254"/>
      <c r="E149" s="254"/>
      <c r="F149" s="253"/>
      <c r="G149" s="255"/>
      <c r="H149" s="255"/>
      <c r="I149" s="255"/>
      <c r="J149" s="255"/>
      <c r="K149" s="255"/>
      <c r="L149" s="258">
        <f>G149+I149+J149+K149</f>
        <v>0</v>
      </c>
      <c r="M149" s="249">
        <f>+L149-H149</f>
        <v>0</v>
      </c>
      <c r="N149" s="255"/>
      <c r="O149" s="256"/>
      <c r="P149" s="256"/>
      <c r="Q149" s="256"/>
      <c r="R149" s="256"/>
      <c r="S149" s="250">
        <f>N149+P149+Q149+R149</f>
        <v>0</v>
      </c>
      <c r="T149" s="250">
        <f>+S149-O149</f>
        <v>0</v>
      </c>
      <c r="U149" s="256"/>
      <c r="V149" s="256"/>
      <c r="W149" s="256"/>
      <c r="X149" s="256"/>
      <c r="Y149" s="256"/>
      <c r="Z149" s="249">
        <f>+U149+W149+Y149+X149</f>
        <v>0</v>
      </c>
      <c r="AA149" s="249">
        <f>+Z149-V149</f>
        <v>0</v>
      </c>
      <c r="AB149" s="255"/>
      <c r="AC149" s="255"/>
      <c r="AD149" s="255"/>
      <c r="AE149" s="255"/>
      <c r="AF149" s="255"/>
      <c r="AG149" s="249">
        <f>+AB149+AD149+AF149+AE149</f>
        <v>0</v>
      </c>
      <c r="AH149" s="249">
        <f>+AG149-AC149</f>
        <v>0</v>
      </c>
      <c r="AI149" s="258">
        <f>L149+S149+Z149+AG149</f>
        <v>0</v>
      </c>
      <c r="AJ149" s="258">
        <f>M149+T149+AA149+AH149</f>
        <v>0</v>
      </c>
    </row>
    <row r="150" spans="1:36" ht="12.75">
      <c r="A150" s="252"/>
      <c r="B150" s="253"/>
      <c r="C150" s="253"/>
      <c r="D150" s="254"/>
      <c r="E150" s="254"/>
      <c r="F150" s="253"/>
      <c r="G150" s="255"/>
      <c r="H150" s="255"/>
      <c r="I150" s="255"/>
      <c r="J150" s="255"/>
      <c r="K150" s="255"/>
      <c r="L150" s="258">
        <f>G150+I150+J150+K150</f>
        <v>0</v>
      </c>
      <c r="M150" s="249">
        <f>+L150-H150</f>
        <v>0</v>
      </c>
      <c r="N150" s="255"/>
      <c r="O150" s="256"/>
      <c r="P150" s="256"/>
      <c r="Q150" s="256"/>
      <c r="R150" s="256"/>
      <c r="S150" s="250">
        <f>N150+P150+Q150+R150</f>
        <v>0</v>
      </c>
      <c r="T150" s="250">
        <f>+S150-O150</f>
        <v>0</v>
      </c>
      <c r="U150" s="256"/>
      <c r="V150" s="256"/>
      <c r="W150" s="256"/>
      <c r="X150" s="256"/>
      <c r="Y150" s="256"/>
      <c r="Z150" s="249">
        <f>+U150+W150+Y150+X150</f>
        <v>0</v>
      </c>
      <c r="AA150" s="249">
        <f>+Z150-V150</f>
        <v>0</v>
      </c>
      <c r="AB150" s="255"/>
      <c r="AC150" s="255"/>
      <c r="AD150" s="255"/>
      <c r="AE150" s="255"/>
      <c r="AF150" s="255"/>
      <c r="AG150" s="249">
        <f>+AB150+AD150+AF150+AE150</f>
        <v>0</v>
      </c>
      <c r="AH150" s="249">
        <f>+AG150-AC150</f>
        <v>0</v>
      </c>
      <c r="AI150" s="258">
        <f>L150+S150+Z150+AG150</f>
        <v>0</v>
      </c>
      <c r="AJ150" s="258">
        <f>M150+T150+AA150+AH150</f>
        <v>0</v>
      </c>
    </row>
    <row r="151" spans="1:36" ht="12.75">
      <c r="A151" s="252"/>
      <c r="B151" s="253"/>
      <c r="C151" s="253"/>
      <c r="D151" s="254"/>
      <c r="E151" s="254"/>
      <c r="F151" s="253"/>
      <c r="G151" s="255"/>
      <c r="H151" s="255"/>
      <c r="I151" s="255"/>
      <c r="J151" s="255"/>
      <c r="K151" s="255"/>
      <c r="L151" s="258">
        <f>G151+I151+J151+K151</f>
        <v>0</v>
      </c>
      <c r="M151" s="249">
        <f>+L151-H151</f>
        <v>0</v>
      </c>
      <c r="N151" s="256"/>
      <c r="O151" s="256"/>
      <c r="P151" s="256"/>
      <c r="Q151" s="256"/>
      <c r="R151" s="256"/>
      <c r="S151" s="250">
        <f>N151+P151+Q151+R151</f>
        <v>0</v>
      </c>
      <c r="T151" s="250">
        <f>+S151-O151</f>
        <v>0</v>
      </c>
      <c r="U151" s="256"/>
      <c r="V151" s="256"/>
      <c r="W151" s="256"/>
      <c r="X151" s="256"/>
      <c r="Y151" s="256"/>
      <c r="Z151" s="249">
        <f>+U151+W151+Y151+X151</f>
        <v>0</v>
      </c>
      <c r="AA151" s="249">
        <f>+Z151-V151</f>
        <v>0</v>
      </c>
      <c r="AB151" s="255"/>
      <c r="AC151" s="255"/>
      <c r="AD151" s="255"/>
      <c r="AE151" s="255"/>
      <c r="AF151" s="255"/>
      <c r="AG151" s="249">
        <f>+AB151+AD151+AF151+AE151</f>
        <v>0</v>
      </c>
      <c r="AH151" s="249">
        <f>+AG151-AC151</f>
        <v>0</v>
      </c>
      <c r="AI151" s="258">
        <f>L151+S151+Z151+AG151</f>
        <v>0</v>
      </c>
      <c r="AJ151" s="258">
        <f>M151+T151+AA151+AH151</f>
        <v>0</v>
      </c>
    </row>
    <row r="152" spans="1:36" ht="12.75">
      <c r="A152" s="259"/>
      <c r="B152" s="253"/>
      <c r="C152" s="253"/>
      <c r="D152" s="254"/>
      <c r="E152" s="254"/>
      <c r="F152" s="253"/>
      <c r="G152" s="255"/>
      <c r="H152" s="255"/>
      <c r="I152" s="255"/>
      <c r="J152" s="255"/>
      <c r="K152" s="255"/>
      <c r="L152" s="258">
        <f>G152+I152+J152+K152</f>
        <v>0</v>
      </c>
      <c r="M152" s="249">
        <f>+L152-H152</f>
        <v>0</v>
      </c>
      <c r="N152" s="256"/>
      <c r="O152" s="256"/>
      <c r="P152" s="256"/>
      <c r="Q152" s="256"/>
      <c r="R152" s="256"/>
      <c r="S152" s="250">
        <f>N152+P152+Q152+R152</f>
        <v>0</v>
      </c>
      <c r="T152" s="250">
        <f>+S152-O152</f>
        <v>0</v>
      </c>
      <c r="U152" s="256"/>
      <c r="V152" s="256"/>
      <c r="W152" s="256"/>
      <c r="X152" s="256"/>
      <c r="Y152" s="256"/>
      <c r="Z152" s="249">
        <f>+U152+W152+Y152+X152</f>
        <v>0</v>
      </c>
      <c r="AA152" s="249">
        <f>+Z152-V152</f>
        <v>0</v>
      </c>
      <c r="AB152" s="255"/>
      <c r="AC152" s="255"/>
      <c r="AD152" s="255"/>
      <c r="AE152" s="255"/>
      <c r="AF152" s="255"/>
      <c r="AG152" s="249">
        <f>+AB152+AD152+AF152+AE152</f>
        <v>0</v>
      </c>
      <c r="AH152" s="249">
        <f>+AG152-AC152</f>
        <v>0</v>
      </c>
      <c r="AI152" s="258">
        <f>L152+S152+Z152+AG152</f>
        <v>0</v>
      </c>
      <c r="AJ152" s="258">
        <f>M152+T152+AA152+AH152</f>
        <v>0</v>
      </c>
    </row>
    <row r="153" spans="1:36" ht="13.5">
      <c r="A153" s="260" t="s">
        <v>311</v>
      </c>
      <c r="B153" s="261"/>
      <c r="C153" s="253"/>
      <c r="D153" s="254"/>
      <c r="E153" s="254"/>
      <c r="F153" s="253"/>
      <c r="G153" s="262">
        <f>SUM(G148:G152)</f>
        <v>0</v>
      </c>
      <c r="H153" s="262">
        <f>SUM(H148:H152)</f>
        <v>0</v>
      </c>
      <c r="I153" s="262">
        <f>SUM(I148:I152)</f>
        <v>0</v>
      </c>
      <c r="J153" s="262">
        <f>SUM(J148:J152)</f>
        <v>0</v>
      </c>
      <c r="K153" s="262">
        <f>SUM(K148:K152)</f>
        <v>0</v>
      </c>
      <c r="L153" s="262">
        <f>SUM(L148:L152)</f>
        <v>0</v>
      </c>
      <c r="M153" s="262">
        <f>SUM(M148:M152)</f>
        <v>0</v>
      </c>
      <c r="N153" s="262">
        <f>SUM(N148:N152)</f>
        <v>0</v>
      </c>
      <c r="O153" s="262">
        <f>SUM(O148:O152)</f>
        <v>0</v>
      </c>
      <c r="P153" s="262">
        <f>SUM(P148:P152)</f>
        <v>0</v>
      </c>
      <c r="Q153" s="262">
        <f>SUM(Q148:Q152)</f>
        <v>0</v>
      </c>
      <c r="R153" s="262">
        <f>SUM(R148:R152)</f>
        <v>0</v>
      </c>
      <c r="S153" s="262">
        <f>SUM(S148:S152)</f>
        <v>0</v>
      </c>
      <c r="T153" s="262">
        <f>SUM(T148:T152)</f>
        <v>0</v>
      </c>
      <c r="U153" s="262">
        <f>SUM(U148:U152)</f>
        <v>0</v>
      </c>
      <c r="V153" s="262">
        <f>SUM(V148:V152)</f>
        <v>0</v>
      </c>
      <c r="W153" s="262">
        <f>SUM(W148:W152)</f>
        <v>0</v>
      </c>
      <c r="X153" s="262">
        <f>SUM(X148:X152)</f>
        <v>0</v>
      </c>
      <c r="Y153" s="262">
        <f>SUM(Y148:Y152)</f>
        <v>0</v>
      </c>
      <c r="Z153" s="262">
        <f>SUM(Z148:Z152)</f>
        <v>0</v>
      </c>
      <c r="AA153" s="262">
        <f>SUM(AA148:AA152)</f>
        <v>0</v>
      </c>
      <c r="AB153" s="262">
        <f>SUM(AB148:AB152)</f>
        <v>0</v>
      </c>
      <c r="AC153" s="262">
        <f>SUM(AC148:AC152)</f>
        <v>0</v>
      </c>
      <c r="AD153" s="262">
        <f>SUM(AD148:AD152)</f>
        <v>0</v>
      </c>
      <c r="AE153" s="262">
        <f>SUM(AE148:AE152)</f>
        <v>0</v>
      </c>
      <c r="AF153" s="262">
        <f>SUM(AF148:AF152)</f>
        <v>0</v>
      </c>
      <c r="AG153" s="262">
        <f>SUM(AG148:AG152)</f>
        <v>0</v>
      </c>
      <c r="AH153" s="262">
        <f>SUM(AH148:AH152)</f>
        <v>0</v>
      </c>
      <c r="AI153" s="262">
        <f>SUM(AI148:AI152)</f>
        <v>0</v>
      </c>
      <c r="AJ153" s="262">
        <f>SUM(AJ148:AJ152)</f>
        <v>0</v>
      </c>
    </row>
    <row r="154" spans="1:36" ht="12.75" customHeight="1">
      <c r="A154" s="263" t="s">
        <v>312</v>
      </c>
      <c r="B154" s="287"/>
      <c r="C154" s="253"/>
      <c r="D154" s="254"/>
      <c r="E154" s="254"/>
      <c r="F154" s="253"/>
      <c r="G154" s="249">
        <f>G147+G153</f>
        <v>0</v>
      </c>
      <c r="H154" s="249">
        <f>H147+H153</f>
        <v>0</v>
      </c>
      <c r="I154" s="249">
        <f>I147+I153</f>
        <v>0</v>
      </c>
      <c r="J154" s="249">
        <f>J147+J153</f>
        <v>0</v>
      </c>
      <c r="K154" s="249">
        <f>K147+K153</f>
        <v>0</v>
      </c>
      <c r="L154" s="249">
        <f>L147+L153</f>
        <v>0</v>
      </c>
      <c r="M154" s="249">
        <f>M147+M153</f>
        <v>0</v>
      </c>
      <c r="N154" s="249">
        <f>N147+N153</f>
        <v>0</v>
      </c>
      <c r="O154" s="249">
        <f>O147+O153</f>
        <v>0</v>
      </c>
      <c r="P154" s="249">
        <f>P147+P153</f>
        <v>0</v>
      </c>
      <c r="Q154" s="249">
        <f>Q147+Q153</f>
        <v>0</v>
      </c>
      <c r="R154" s="249">
        <f>R147+R153</f>
        <v>0</v>
      </c>
      <c r="S154" s="249">
        <f>S147+S153</f>
        <v>0</v>
      </c>
      <c r="T154" s="249">
        <f>T147+T153</f>
        <v>0</v>
      </c>
      <c r="U154" s="249">
        <f>U147+U153</f>
        <v>0</v>
      </c>
      <c r="V154" s="249">
        <f>V147+V153</f>
        <v>0</v>
      </c>
      <c r="W154" s="249">
        <f>W147+W153</f>
        <v>0</v>
      </c>
      <c r="X154" s="249">
        <f>X147+X153</f>
        <v>0</v>
      </c>
      <c r="Y154" s="249">
        <f>Y147+Y153</f>
        <v>0</v>
      </c>
      <c r="Z154" s="249">
        <f>Z147+Z153</f>
        <v>0</v>
      </c>
      <c r="AA154" s="249">
        <f>AA147+AA153</f>
        <v>0</v>
      </c>
      <c r="AB154" s="249">
        <f>AB147+AB153</f>
        <v>0</v>
      </c>
      <c r="AC154" s="249">
        <f>AC147+AC153</f>
        <v>0</v>
      </c>
      <c r="AD154" s="249">
        <f>AD147+AD153</f>
        <v>0</v>
      </c>
      <c r="AE154" s="249">
        <f>AE147+AE153</f>
        <v>0</v>
      </c>
      <c r="AF154" s="249">
        <f>AF147+AF153</f>
        <v>0</v>
      </c>
      <c r="AG154" s="249">
        <f>AG147+AG153</f>
        <v>0</v>
      </c>
      <c r="AH154" s="249">
        <f>AH147+AH153</f>
        <v>0</v>
      </c>
      <c r="AI154" s="249">
        <f>AI147+AI153</f>
        <v>0</v>
      </c>
      <c r="AJ154" s="249">
        <f>AJ147+AJ153</f>
        <v>0</v>
      </c>
    </row>
    <row r="155" spans="1:36" ht="12.75">
      <c r="A155" s="279"/>
      <c r="B155" s="267"/>
      <c r="C155" s="267"/>
      <c r="D155" s="268"/>
      <c r="E155" s="268"/>
      <c r="F155" s="267"/>
      <c r="G155" s="269"/>
      <c r="H155" s="269"/>
      <c r="I155" s="269"/>
      <c r="J155" s="269"/>
      <c r="K155" s="269"/>
      <c r="L155" s="269"/>
      <c r="M155" s="269"/>
      <c r="N155" s="269"/>
      <c r="O155" s="269"/>
      <c r="P155" s="269"/>
      <c r="Q155" s="269"/>
      <c r="R155" s="269"/>
      <c r="S155" s="269"/>
      <c r="T155" s="269"/>
      <c r="U155" s="269"/>
      <c r="V155" s="269"/>
      <c r="W155" s="269"/>
      <c r="X155" s="269"/>
      <c r="Y155" s="269"/>
      <c r="Z155" s="269"/>
      <c r="AA155" s="269"/>
      <c r="AB155" s="269"/>
      <c r="AC155" s="269"/>
      <c r="AD155" s="269"/>
      <c r="AE155" s="269"/>
      <c r="AF155" s="269"/>
      <c r="AG155" s="269"/>
      <c r="AH155" s="269"/>
      <c r="AI155" s="269"/>
      <c r="AJ155" s="269"/>
    </row>
    <row r="156" spans="1:36" ht="12.75">
      <c r="A156" s="279"/>
      <c r="B156" s="267"/>
      <c r="C156" s="267"/>
      <c r="D156" s="268"/>
      <c r="E156" s="268"/>
      <c r="F156" s="267"/>
      <c r="G156" s="269"/>
      <c r="H156" s="269"/>
      <c r="I156" s="269"/>
      <c r="J156" s="269"/>
      <c r="K156" s="269"/>
      <c r="L156" s="269"/>
      <c r="M156" s="269"/>
      <c r="N156" s="269"/>
      <c r="O156" s="269"/>
      <c r="P156" s="269"/>
      <c r="Q156" s="269"/>
      <c r="R156" s="269"/>
      <c r="S156" s="269"/>
      <c r="T156" s="269"/>
      <c r="U156" s="269"/>
      <c r="V156" s="269"/>
      <c r="W156" s="269"/>
      <c r="X156" s="269"/>
      <c r="Y156" s="269"/>
      <c r="Z156" s="269"/>
      <c r="AA156" s="269"/>
      <c r="AB156" s="269"/>
      <c r="AC156" s="269"/>
      <c r="AD156" s="269"/>
      <c r="AE156" s="269"/>
      <c r="AF156" s="269"/>
      <c r="AG156" s="269"/>
      <c r="AH156" s="269"/>
      <c r="AI156" s="269"/>
      <c r="AJ156" s="269"/>
    </row>
    <row r="157" spans="1:36" ht="12.75">
      <c r="A157" s="224" t="s">
        <v>860</v>
      </c>
      <c r="B157" s="224"/>
      <c r="C157" s="224"/>
      <c r="D157" s="223"/>
      <c r="E157" s="223"/>
      <c r="F157" s="280"/>
      <c r="G157" s="269"/>
      <c r="H157" s="269"/>
      <c r="I157" s="269"/>
      <c r="J157" s="269"/>
      <c r="K157" s="269"/>
      <c r="L157" s="269"/>
      <c r="M157" s="269"/>
      <c r="N157" s="269"/>
      <c r="O157" s="269"/>
      <c r="P157" s="269"/>
      <c r="Q157" s="269"/>
      <c r="R157" s="269"/>
      <c r="S157" s="269"/>
      <c r="T157" s="269"/>
      <c r="U157" s="269"/>
      <c r="V157" s="269"/>
      <c r="W157" s="269"/>
      <c r="X157" s="269"/>
      <c r="Y157" s="269"/>
      <c r="Z157" s="269"/>
      <c r="AA157" s="269"/>
      <c r="AB157" s="269"/>
      <c r="AC157" s="269"/>
      <c r="AD157" s="269"/>
      <c r="AE157" s="269"/>
      <c r="AF157" s="269"/>
      <c r="AG157" s="269"/>
      <c r="AH157" s="269"/>
      <c r="AI157" s="269"/>
      <c r="AJ157" s="269"/>
    </row>
    <row r="158" spans="1:36" ht="12.75">
      <c r="A158" s="224" t="s">
        <v>314</v>
      </c>
      <c r="B158" s="224" t="s">
        <v>859</v>
      </c>
      <c r="C158" s="224"/>
      <c r="D158" s="223"/>
      <c r="E158" s="223"/>
      <c r="F158" s="280"/>
      <c r="G158" s="269"/>
      <c r="H158" s="269"/>
      <c r="I158" s="269"/>
      <c r="J158" s="269"/>
      <c r="K158" s="269"/>
      <c r="L158" s="269"/>
      <c r="M158" s="269"/>
      <c r="N158" s="269"/>
      <c r="O158" s="269"/>
      <c r="P158" s="269"/>
      <c r="Q158" s="269"/>
      <c r="R158" s="269"/>
      <c r="S158" s="269"/>
      <c r="T158" s="269"/>
      <c r="U158" s="269"/>
      <c r="V158" s="269"/>
      <c r="W158" s="269"/>
      <c r="X158" s="269"/>
      <c r="Y158" s="269"/>
      <c r="Z158" s="269"/>
      <c r="AA158" s="269"/>
      <c r="AB158" s="269"/>
      <c r="AC158" s="269"/>
      <c r="AD158" s="269"/>
      <c r="AE158" s="269"/>
      <c r="AF158" s="269"/>
      <c r="AG158" s="269"/>
      <c r="AH158" s="269"/>
      <c r="AI158" s="269"/>
      <c r="AJ158" s="269"/>
    </row>
    <row r="159" spans="1:36" ht="12.75">
      <c r="A159" s="271" t="s">
        <v>325</v>
      </c>
      <c r="B159" s="267"/>
      <c r="C159" s="267"/>
      <c r="D159" s="223"/>
      <c r="E159" s="223"/>
      <c r="F159" s="280"/>
      <c r="G159" s="269"/>
      <c r="H159" s="269"/>
      <c r="I159" s="269"/>
      <c r="J159" s="269"/>
      <c r="K159" s="269"/>
      <c r="L159" s="269"/>
      <c r="M159" s="269"/>
      <c r="N159" s="269"/>
      <c r="O159" s="269"/>
      <c r="P159" s="269"/>
      <c r="Q159" s="269"/>
      <c r="R159" s="269"/>
      <c r="S159" s="269"/>
      <c r="T159" s="269"/>
      <c r="U159" s="269"/>
      <c r="V159" s="269"/>
      <c r="W159" s="269"/>
      <c r="X159" s="269"/>
      <c r="Y159" s="269"/>
      <c r="Z159" s="269"/>
      <c r="AA159" s="269"/>
      <c r="AB159" s="269"/>
      <c r="AC159" s="269"/>
      <c r="AD159" s="269"/>
      <c r="AE159" s="269"/>
      <c r="AF159" s="269"/>
      <c r="AG159" s="269"/>
      <c r="AH159" s="269"/>
      <c r="AI159" s="269"/>
      <c r="AJ159" s="269"/>
    </row>
    <row r="160" spans="1:36" ht="12.75">
      <c r="A160" s="224" t="s">
        <v>316</v>
      </c>
      <c r="B160" s="224"/>
      <c r="C160" s="224"/>
      <c r="D160" s="223"/>
      <c r="E160" s="223"/>
      <c r="F160" s="280"/>
      <c r="G160" s="269"/>
      <c r="H160" s="269"/>
      <c r="I160" s="269"/>
      <c r="J160" s="269"/>
      <c r="K160" s="269"/>
      <c r="L160" s="269"/>
      <c r="M160" s="269"/>
      <c r="N160" s="269"/>
      <c r="O160" s="269"/>
      <c r="P160" s="269"/>
      <c r="Q160" s="269"/>
      <c r="R160" s="269"/>
      <c r="S160" s="269"/>
      <c r="T160" s="269"/>
      <c r="U160" s="269"/>
      <c r="V160" s="269"/>
      <c r="W160" s="269"/>
      <c r="X160" s="269"/>
      <c r="Y160" s="269"/>
      <c r="Z160" s="269"/>
      <c r="AA160" s="269"/>
      <c r="AB160" s="269"/>
      <c r="AC160" s="269"/>
      <c r="AD160" s="269"/>
      <c r="AE160" s="269"/>
      <c r="AF160" s="269"/>
      <c r="AG160" s="269"/>
      <c r="AH160" s="269"/>
      <c r="AI160" s="269"/>
      <c r="AJ160" s="269"/>
    </row>
    <row r="161" spans="1:36" ht="13.5" customHeight="1">
      <c r="A161" s="683" t="s">
        <v>282</v>
      </c>
      <c r="B161" s="672" t="s">
        <v>283</v>
      </c>
      <c r="C161" s="673" t="s">
        <v>284</v>
      </c>
      <c r="D161" s="686" t="s">
        <v>285</v>
      </c>
      <c r="E161" s="686" t="s">
        <v>286</v>
      </c>
      <c r="F161" s="671" t="s">
        <v>287</v>
      </c>
      <c r="G161" s="709" t="s">
        <v>288</v>
      </c>
      <c r="H161" s="709"/>
      <c r="I161" s="709"/>
      <c r="J161" s="709"/>
      <c r="K161" s="709"/>
      <c r="L161" s="709"/>
      <c r="M161" s="709"/>
      <c r="N161" s="709" t="s">
        <v>289</v>
      </c>
      <c r="O161" s="709"/>
      <c r="P161" s="709"/>
      <c r="Q161" s="709"/>
      <c r="R161" s="709"/>
      <c r="S161" s="709"/>
      <c r="T161" s="709"/>
      <c r="U161" s="679" t="s">
        <v>22</v>
      </c>
      <c r="V161" s="679"/>
      <c r="W161" s="679"/>
      <c r="X161" s="679"/>
      <c r="Y161" s="679"/>
      <c r="Z161" s="679"/>
      <c r="AA161" s="679"/>
      <c r="AB161" s="680" t="s">
        <v>290</v>
      </c>
      <c r="AC161" s="680"/>
      <c r="AD161" s="680"/>
      <c r="AE161" s="680"/>
      <c r="AF161" s="680"/>
      <c r="AG161" s="680"/>
      <c r="AH161" s="680"/>
      <c r="AI161" s="283" t="s">
        <v>291</v>
      </c>
      <c r="AJ161" s="283" t="s">
        <v>292</v>
      </c>
    </row>
    <row r="162" spans="1:36" ht="12.75" customHeight="1">
      <c r="A162" s="683"/>
      <c r="B162" s="672"/>
      <c r="C162" s="673"/>
      <c r="D162" s="686"/>
      <c r="E162" s="686"/>
      <c r="F162" s="671"/>
      <c r="G162" s="678" t="s">
        <v>293</v>
      </c>
      <c r="H162" s="674" t="s">
        <v>294</v>
      </c>
      <c r="I162" s="674" t="s">
        <v>295</v>
      </c>
      <c r="J162" s="675" t="s">
        <v>277</v>
      </c>
      <c r="K162" s="675"/>
      <c r="L162" s="674" t="s">
        <v>296</v>
      </c>
      <c r="M162" s="681" t="s">
        <v>297</v>
      </c>
      <c r="N162" s="678" t="s">
        <v>298</v>
      </c>
      <c r="O162" s="674" t="s">
        <v>294</v>
      </c>
      <c r="P162" s="674" t="s">
        <v>299</v>
      </c>
      <c r="Q162" s="675" t="s">
        <v>277</v>
      </c>
      <c r="R162" s="675"/>
      <c r="S162" s="674" t="s">
        <v>300</v>
      </c>
      <c r="T162" s="681" t="s">
        <v>301</v>
      </c>
      <c r="U162" s="678" t="s">
        <v>298</v>
      </c>
      <c r="V162" s="674" t="s">
        <v>294</v>
      </c>
      <c r="W162" s="674" t="s">
        <v>299</v>
      </c>
      <c r="X162" s="675" t="s">
        <v>277</v>
      </c>
      <c r="Y162" s="675"/>
      <c r="Z162" s="676" t="s">
        <v>302</v>
      </c>
      <c r="AA162" s="677" t="s">
        <v>303</v>
      </c>
      <c r="AB162" s="678" t="s">
        <v>298</v>
      </c>
      <c r="AC162" s="674" t="s">
        <v>294</v>
      </c>
      <c r="AD162" s="674" t="s">
        <v>299</v>
      </c>
      <c r="AE162" s="675" t="s">
        <v>277</v>
      </c>
      <c r="AF162" s="675"/>
      <c r="AG162" s="676" t="s">
        <v>304</v>
      </c>
      <c r="AH162" s="707" t="s">
        <v>305</v>
      </c>
      <c r="AI162" s="284" t="s">
        <v>104</v>
      </c>
      <c r="AJ162" s="285" t="s">
        <v>104</v>
      </c>
    </row>
    <row r="163" spans="1:36" ht="33.75">
      <c r="A163" s="683"/>
      <c r="B163" s="672"/>
      <c r="C163" s="673"/>
      <c r="D163" s="686"/>
      <c r="E163" s="686"/>
      <c r="F163" s="671"/>
      <c r="G163" s="678"/>
      <c r="H163" s="674"/>
      <c r="I163" s="674"/>
      <c r="J163" s="233" t="s">
        <v>306</v>
      </c>
      <c r="K163" s="233" t="s">
        <v>307</v>
      </c>
      <c r="L163" s="674"/>
      <c r="M163" s="681"/>
      <c r="N163" s="678"/>
      <c r="O163" s="674"/>
      <c r="P163" s="674"/>
      <c r="Q163" s="233" t="s">
        <v>306</v>
      </c>
      <c r="R163" s="233" t="s">
        <v>307</v>
      </c>
      <c r="S163" s="674"/>
      <c r="T163" s="681"/>
      <c r="U163" s="678"/>
      <c r="V163" s="674"/>
      <c r="W163" s="674"/>
      <c r="X163" s="233" t="s">
        <v>306</v>
      </c>
      <c r="Y163" s="233" t="s">
        <v>307</v>
      </c>
      <c r="Z163" s="676"/>
      <c r="AA163" s="677"/>
      <c r="AB163" s="678"/>
      <c r="AC163" s="674"/>
      <c r="AD163" s="674"/>
      <c r="AE163" s="233" t="s">
        <v>306</v>
      </c>
      <c r="AF163" s="233" t="s">
        <v>307</v>
      </c>
      <c r="AG163" s="676"/>
      <c r="AH163" s="707"/>
      <c r="AI163" s="284" t="s">
        <v>308</v>
      </c>
      <c r="AJ163" s="286" t="s">
        <v>309</v>
      </c>
    </row>
    <row r="164" spans="1:36" ht="9.75" customHeight="1">
      <c r="A164" s="241">
        <v>1</v>
      </c>
      <c r="B164" s="242">
        <v>2</v>
      </c>
      <c r="C164" s="241">
        <v>3</v>
      </c>
      <c r="D164" s="242">
        <v>4</v>
      </c>
      <c r="E164" s="241">
        <v>5</v>
      </c>
      <c r="F164" s="242">
        <v>6</v>
      </c>
      <c r="G164" s="241">
        <v>7</v>
      </c>
      <c r="H164" s="242">
        <v>8</v>
      </c>
      <c r="I164" s="241">
        <v>9</v>
      </c>
      <c r="J164" s="242">
        <v>10</v>
      </c>
      <c r="K164" s="241">
        <v>11</v>
      </c>
      <c r="L164" s="242">
        <v>12</v>
      </c>
      <c r="M164" s="241">
        <v>13</v>
      </c>
      <c r="N164" s="242">
        <v>14</v>
      </c>
      <c r="O164" s="241">
        <v>15</v>
      </c>
      <c r="P164" s="242">
        <v>16</v>
      </c>
      <c r="Q164" s="241">
        <v>17</v>
      </c>
      <c r="R164" s="242">
        <v>18</v>
      </c>
      <c r="S164" s="243">
        <v>19</v>
      </c>
      <c r="T164" s="242">
        <v>20</v>
      </c>
      <c r="U164" s="241">
        <v>21</v>
      </c>
      <c r="V164" s="242">
        <v>22</v>
      </c>
      <c r="W164" s="241">
        <v>23</v>
      </c>
      <c r="X164" s="242">
        <v>24</v>
      </c>
      <c r="Y164" s="241">
        <v>25</v>
      </c>
      <c r="Z164" s="242">
        <v>26</v>
      </c>
      <c r="AA164" s="241">
        <v>27</v>
      </c>
      <c r="AB164" s="242">
        <v>28</v>
      </c>
      <c r="AC164" s="241">
        <v>29</v>
      </c>
      <c r="AD164" s="242">
        <v>30</v>
      </c>
      <c r="AE164" s="241">
        <v>31</v>
      </c>
      <c r="AF164" s="242">
        <v>32</v>
      </c>
      <c r="AG164" s="241">
        <v>33</v>
      </c>
      <c r="AH164" s="242">
        <v>34</v>
      </c>
      <c r="AI164" s="243">
        <v>35</v>
      </c>
      <c r="AJ164" s="242">
        <v>36</v>
      </c>
    </row>
    <row r="165" spans="1:36" ht="12.75">
      <c r="A165" s="247" t="s">
        <v>310</v>
      </c>
      <c r="B165" s="253"/>
      <c r="C165" s="253"/>
      <c r="D165" s="254"/>
      <c r="E165" s="254"/>
      <c r="F165" s="253"/>
      <c r="G165" s="251">
        <v>3872.25</v>
      </c>
      <c r="H165" s="251">
        <v>0</v>
      </c>
      <c r="I165" s="251">
        <v>0</v>
      </c>
      <c r="J165" s="251">
        <v>0</v>
      </c>
      <c r="K165" s="251">
        <v>0</v>
      </c>
      <c r="L165" s="249">
        <f>G165+I165+J165+K165</f>
        <v>3872.25</v>
      </c>
      <c r="M165" s="249">
        <f>+L165-H165</f>
        <v>3872.25</v>
      </c>
      <c r="N165" s="251">
        <v>5531.79</v>
      </c>
      <c r="O165" s="251">
        <v>0</v>
      </c>
      <c r="P165" s="235">
        <v>0</v>
      </c>
      <c r="Q165" s="235">
        <v>0</v>
      </c>
      <c r="R165" s="235">
        <v>0</v>
      </c>
      <c r="S165" s="250">
        <f>N165+P165+Q165+R165</f>
        <v>5531.79</v>
      </c>
      <c r="T165" s="250">
        <f>+S165-O165</f>
        <v>5531.79</v>
      </c>
      <c r="U165" s="235">
        <v>0</v>
      </c>
      <c r="V165" s="235">
        <v>0</v>
      </c>
      <c r="W165" s="235">
        <v>0</v>
      </c>
      <c r="X165" s="235">
        <v>0</v>
      </c>
      <c r="Y165" s="235">
        <v>0</v>
      </c>
      <c r="Z165" s="257">
        <f>+U165+W165+Y165+X165</f>
        <v>0</v>
      </c>
      <c r="AA165" s="257">
        <f>+Z165-V165</f>
        <v>0</v>
      </c>
      <c r="AB165" s="255">
        <v>0</v>
      </c>
      <c r="AC165" s="255">
        <v>0</v>
      </c>
      <c r="AD165" s="255">
        <v>0</v>
      </c>
      <c r="AE165" s="255">
        <v>0</v>
      </c>
      <c r="AF165" s="255">
        <v>0</v>
      </c>
      <c r="AG165" s="249">
        <f>+AB165+AD165+AF165+AE165</f>
        <v>0</v>
      </c>
      <c r="AH165" s="249">
        <f>+AG165-AC165</f>
        <v>0</v>
      </c>
      <c r="AI165" s="250">
        <f>L165+S165+Z165+AG165</f>
        <v>9404.04</v>
      </c>
      <c r="AJ165" s="250">
        <f>M165+T165+AA165+AH165</f>
        <v>9404.04</v>
      </c>
    </row>
    <row r="166" spans="1:36" ht="12.75">
      <c r="A166" s="252"/>
      <c r="B166" s="253"/>
      <c r="C166" s="253"/>
      <c r="D166" s="254"/>
      <c r="E166" s="254"/>
      <c r="F166" s="253"/>
      <c r="G166" s="255">
        <v>0</v>
      </c>
      <c r="H166" s="255">
        <v>0</v>
      </c>
      <c r="I166" s="255">
        <v>0</v>
      </c>
      <c r="J166" s="255">
        <v>0</v>
      </c>
      <c r="K166" s="255">
        <v>0</v>
      </c>
      <c r="L166" s="249">
        <f>G166+I166+J166+K166</f>
        <v>0</v>
      </c>
      <c r="M166" s="249">
        <f>+L166-H166</f>
        <v>0</v>
      </c>
      <c r="N166" s="255">
        <v>0</v>
      </c>
      <c r="O166" s="256">
        <v>0</v>
      </c>
      <c r="P166" s="256">
        <v>0</v>
      </c>
      <c r="Q166" s="256">
        <v>0</v>
      </c>
      <c r="R166" s="256">
        <v>0</v>
      </c>
      <c r="S166" s="250">
        <f>N166+P166+Q166+R166</f>
        <v>0</v>
      </c>
      <c r="T166" s="250">
        <f>+S166-O166</f>
        <v>0</v>
      </c>
      <c r="U166" s="235">
        <v>0</v>
      </c>
      <c r="V166" s="235">
        <v>0</v>
      </c>
      <c r="W166" s="235">
        <v>0</v>
      </c>
      <c r="X166" s="235">
        <v>0</v>
      </c>
      <c r="Y166" s="235">
        <v>0</v>
      </c>
      <c r="Z166" s="257">
        <f>+U166+W166+Y166+X166</f>
        <v>0</v>
      </c>
      <c r="AA166" s="257">
        <f>+Z166-V166</f>
        <v>0</v>
      </c>
      <c r="AB166" s="255">
        <v>0</v>
      </c>
      <c r="AC166" s="255">
        <v>0</v>
      </c>
      <c r="AD166" s="255">
        <v>0</v>
      </c>
      <c r="AE166" s="255">
        <v>0</v>
      </c>
      <c r="AF166" s="255">
        <v>0</v>
      </c>
      <c r="AG166" s="249">
        <f>+AB166+AD166+AF166+AE166</f>
        <v>0</v>
      </c>
      <c r="AH166" s="249">
        <f>+AG166-AC166</f>
        <v>0</v>
      </c>
      <c r="AI166" s="250">
        <f>L166+S166+Z166+AG166</f>
        <v>0</v>
      </c>
      <c r="AJ166" s="250">
        <f>M166+T166+AA166+AH166</f>
        <v>0</v>
      </c>
    </row>
    <row r="167" spans="1:36" ht="12.75">
      <c r="A167" s="252"/>
      <c r="B167" s="253"/>
      <c r="C167" s="253"/>
      <c r="D167" s="254"/>
      <c r="E167" s="254"/>
      <c r="F167" s="253"/>
      <c r="G167" s="255"/>
      <c r="H167" s="255"/>
      <c r="I167" s="255"/>
      <c r="J167" s="255"/>
      <c r="K167" s="255"/>
      <c r="L167" s="250">
        <f>G167+I167+J167+K167</f>
        <v>0</v>
      </c>
      <c r="M167" s="249">
        <f>+L167-H167</f>
        <v>0</v>
      </c>
      <c r="N167" s="255"/>
      <c r="O167" s="255"/>
      <c r="P167" s="256"/>
      <c r="Q167" s="256"/>
      <c r="R167" s="256"/>
      <c r="S167" s="250">
        <f>N167+P167+Q167+R167</f>
        <v>0</v>
      </c>
      <c r="T167" s="250">
        <f>+S167-O167</f>
        <v>0</v>
      </c>
      <c r="U167" s="235"/>
      <c r="V167" s="235"/>
      <c r="W167" s="235"/>
      <c r="X167" s="235"/>
      <c r="Y167" s="235"/>
      <c r="Z167" s="257">
        <f>+U167+W167+Y167+X167</f>
        <v>0</v>
      </c>
      <c r="AA167" s="257">
        <f>+Z167-V167</f>
        <v>0</v>
      </c>
      <c r="AB167" s="255"/>
      <c r="AC167" s="255"/>
      <c r="AD167" s="255"/>
      <c r="AE167" s="255"/>
      <c r="AF167" s="255"/>
      <c r="AG167" s="249">
        <f>+AB167+AD167+AF167+AE167</f>
        <v>0</v>
      </c>
      <c r="AH167" s="249">
        <f>+AG167-AC167</f>
        <v>0</v>
      </c>
      <c r="AI167" s="250">
        <f>L167+S167+Z167+AG167</f>
        <v>0</v>
      </c>
      <c r="AJ167" s="250">
        <f>M167+T167+AA167+AH167</f>
        <v>0</v>
      </c>
    </row>
    <row r="168" spans="1:36" ht="12.75">
      <c r="A168" s="252"/>
      <c r="B168" s="253"/>
      <c r="C168" s="253"/>
      <c r="D168" s="254"/>
      <c r="E168" s="254"/>
      <c r="F168" s="253"/>
      <c r="G168" s="255"/>
      <c r="H168" s="255"/>
      <c r="I168" s="255"/>
      <c r="J168" s="255"/>
      <c r="K168" s="255"/>
      <c r="L168" s="250">
        <f>G168+I168+J168+K168</f>
        <v>0</v>
      </c>
      <c r="M168" s="249">
        <f>+L168-H168</f>
        <v>0</v>
      </c>
      <c r="N168" s="255"/>
      <c r="O168" s="256"/>
      <c r="P168" s="256"/>
      <c r="Q168" s="256"/>
      <c r="R168" s="256"/>
      <c r="S168" s="250">
        <f>N168+P168+Q168+R168</f>
        <v>0</v>
      </c>
      <c r="T168" s="250">
        <f>+S168-O168</f>
        <v>0</v>
      </c>
      <c r="U168" s="235"/>
      <c r="V168" s="235"/>
      <c r="W168" s="235"/>
      <c r="X168" s="235"/>
      <c r="Y168" s="235"/>
      <c r="Z168" s="257">
        <f>+U168+W168+Y168+X168</f>
        <v>0</v>
      </c>
      <c r="AA168" s="257">
        <f>+Z168-V168</f>
        <v>0</v>
      </c>
      <c r="AB168" s="255"/>
      <c r="AC168" s="255"/>
      <c r="AD168" s="255"/>
      <c r="AE168" s="255"/>
      <c r="AF168" s="255"/>
      <c r="AG168" s="249">
        <f>+AB168+AD168+AF168+AE168</f>
        <v>0</v>
      </c>
      <c r="AH168" s="249">
        <f>+AG168-AC168</f>
        <v>0</v>
      </c>
      <c r="AI168" s="250">
        <f>L168+S168+Z168+AG168</f>
        <v>0</v>
      </c>
      <c r="AJ168" s="250">
        <f>M168+T168+AA168+AH168</f>
        <v>0</v>
      </c>
    </row>
    <row r="169" spans="1:36" ht="12.75">
      <c r="A169" s="252"/>
      <c r="B169" s="253"/>
      <c r="C169" s="253"/>
      <c r="D169" s="254"/>
      <c r="E169" s="254"/>
      <c r="F169" s="253"/>
      <c r="G169" s="255"/>
      <c r="H169" s="255"/>
      <c r="I169" s="255"/>
      <c r="J169" s="255"/>
      <c r="K169" s="255"/>
      <c r="L169" s="250">
        <f>G169+I169+J169+K169</f>
        <v>0</v>
      </c>
      <c r="M169" s="249">
        <f>+L169-H169</f>
        <v>0</v>
      </c>
      <c r="N169" s="256"/>
      <c r="O169" s="256"/>
      <c r="P169" s="256"/>
      <c r="Q169" s="256"/>
      <c r="R169" s="256"/>
      <c r="S169" s="250">
        <f>N169+P169+Q169+R169</f>
        <v>0</v>
      </c>
      <c r="T169" s="250">
        <f>+S169-O169</f>
        <v>0</v>
      </c>
      <c r="U169" s="235"/>
      <c r="V169" s="235"/>
      <c r="W169" s="235"/>
      <c r="X169" s="235"/>
      <c r="Y169" s="235"/>
      <c r="Z169" s="257">
        <f>+U169+W169+Y169+X169</f>
        <v>0</v>
      </c>
      <c r="AA169" s="257">
        <f>+Z169-V169</f>
        <v>0</v>
      </c>
      <c r="AB169" s="255"/>
      <c r="AC169" s="255"/>
      <c r="AD169" s="255"/>
      <c r="AE169" s="255"/>
      <c r="AF169" s="255"/>
      <c r="AG169" s="249">
        <f>+AB169+AD169+AF169+AE169</f>
        <v>0</v>
      </c>
      <c r="AH169" s="249">
        <f>+AG169-AC169</f>
        <v>0</v>
      </c>
      <c r="AI169" s="250">
        <f>L169+S169+Z169+AG169</f>
        <v>0</v>
      </c>
      <c r="AJ169" s="250">
        <f>M169+T169+AA169+AH169</f>
        <v>0</v>
      </c>
    </row>
    <row r="170" spans="1:36" ht="12.75">
      <c r="A170" s="259"/>
      <c r="B170" s="253"/>
      <c r="C170" s="253"/>
      <c r="D170" s="254"/>
      <c r="E170" s="254"/>
      <c r="F170" s="253"/>
      <c r="G170" s="255"/>
      <c r="H170" s="255"/>
      <c r="I170" s="255"/>
      <c r="J170" s="255"/>
      <c r="K170" s="255"/>
      <c r="L170" s="250">
        <f>G170+I170+J170+K170</f>
        <v>0</v>
      </c>
      <c r="M170" s="249">
        <f>+L170-H170</f>
        <v>0</v>
      </c>
      <c r="N170" s="256"/>
      <c r="O170" s="256"/>
      <c r="P170" s="256"/>
      <c r="Q170" s="256"/>
      <c r="R170" s="256"/>
      <c r="S170" s="250">
        <f>N170+P170+Q170+R170</f>
        <v>0</v>
      </c>
      <c r="T170" s="250">
        <f>+S170-O170</f>
        <v>0</v>
      </c>
      <c r="U170" s="235"/>
      <c r="V170" s="235"/>
      <c r="W170" s="235"/>
      <c r="X170" s="235"/>
      <c r="Y170" s="235"/>
      <c r="Z170" s="257">
        <f>+U170+W170+Y170+X170</f>
        <v>0</v>
      </c>
      <c r="AA170" s="257">
        <f>+Z170-V170</f>
        <v>0</v>
      </c>
      <c r="AB170" s="255"/>
      <c r="AC170" s="255"/>
      <c r="AD170" s="255"/>
      <c r="AE170" s="255"/>
      <c r="AF170" s="255"/>
      <c r="AG170" s="249">
        <f>+AB170+AD170+AF170+AE170</f>
        <v>0</v>
      </c>
      <c r="AH170" s="249">
        <f>+AG170-AC170</f>
        <v>0</v>
      </c>
      <c r="AI170" s="250">
        <f>L170+S170+Z170+AG170</f>
        <v>0</v>
      </c>
      <c r="AJ170" s="250">
        <f>M170+T170+AA170+AH170</f>
        <v>0</v>
      </c>
    </row>
    <row r="171" spans="1:36" ht="13.5">
      <c r="A171" s="260" t="s">
        <v>311</v>
      </c>
      <c r="B171" s="261"/>
      <c r="C171" s="253"/>
      <c r="D171" s="254"/>
      <c r="E171" s="254"/>
      <c r="F171" s="253"/>
      <c r="G171" s="262">
        <f>SUM(G166:G170)</f>
        <v>0</v>
      </c>
      <c r="H171" s="262">
        <f>SUM(H166:H170)</f>
        <v>0</v>
      </c>
      <c r="I171" s="262">
        <f>SUM(I166:I170)</f>
        <v>0</v>
      </c>
      <c r="J171" s="262">
        <f>SUM(J166:J170)</f>
        <v>0</v>
      </c>
      <c r="K171" s="262">
        <f>SUM(K166:K170)</f>
        <v>0</v>
      </c>
      <c r="L171" s="262">
        <f>SUM(L166:L170)</f>
        <v>0</v>
      </c>
      <c r="M171" s="262">
        <f>SUM(M166:M170)</f>
        <v>0</v>
      </c>
      <c r="N171" s="262">
        <f>SUM(N166:N170)</f>
        <v>0</v>
      </c>
      <c r="O171" s="262">
        <f>SUM(O166:O170)</f>
        <v>0</v>
      </c>
      <c r="P171" s="262">
        <f>SUM(P166:P170)</f>
        <v>0</v>
      </c>
      <c r="Q171" s="262">
        <f>SUM(Q166:Q170)</f>
        <v>0</v>
      </c>
      <c r="R171" s="262">
        <f>SUM(R166:R170)</f>
        <v>0</v>
      </c>
      <c r="S171" s="262">
        <f>SUM(S166:S170)</f>
        <v>0</v>
      </c>
      <c r="T171" s="262">
        <f>SUM(T166:T170)</f>
        <v>0</v>
      </c>
      <c r="U171" s="262">
        <f>SUM(U166:U170)</f>
        <v>0</v>
      </c>
      <c r="V171" s="262">
        <f>SUM(V166:V170)</f>
        <v>0</v>
      </c>
      <c r="W171" s="262">
        <f>SUM(W166:W170)</f>
        <v>0</v>
      </c>
      <c r="X171" s="262">
        <f>SUM(X166:X170)</f>
        <v>0</v>
      </c>
      <c r="Y171" s="262">
        <f>SUM(Y166:Y170)</f>
        <v>0</v>
      </c>
      <c r="Z171" s="262">
        <f>SUM(Z166:Z170)</f>
        <v>0</v>
      </c>
      <c r="AA171" s="262">
        <f>SUM(AA166:AA170)</f>
        <v>0</v>
      </c>
      <c r="AB171" s="262">
        <f>SUM(AB166:AB170)</f>
        <v>0</v>
      </c>
      <c r="AC171" s="262">
        <f>SUM(AC166:AC170)</f>
        <v>0</v>
      </c>
      <c r="AD171" s="262">
        <f>SUM(AD166:AD170)</f>
        <v>0</v>
      </c>
      <c r="AE171" s="262">
        <f>SUM(AE166:AE170)</f>
        <v>0</v>
      </c>
      <c r="AF171" s="262">
        <f>SUM(AF166:AF170)</f>
        <v>0</v>
      </c>
      <c r="AG171" s="262">
        <f>SUM(AG166:AG170)</f>
        <v>0</v>
      </c>
      <c r="AH171" s="262">
        <f>SUM(AH166:AH170)</f>
        <v>0</v>
      </c>
      <c r="AI171" s="262">
        <f>SUM(AI166:AI170)</f>
        <v>0</v>
      </c>
      <c r="AJ171" s="262">
        <f>SUM(AJ166:AJ170)</f>
        <v>0</v>
      </c>
    </row>
    <row r="172" spans="1:36" ht="13.5">
      <c r="A172" s="263" t="s">
        <v>312</v>
      </c>
      <c r="B172" s="287"/>
      <c r="C172" s="253"/>
      <c r="D172" s="254"/>
      <c r="E172" s="254"/>
      <c r="F172" s="253"/>
      <c r="G172" s="249">
        <f>G171+G165</f>
        <v>3872.25</v>
      </c>
      <c r="H172" s="249">
        <f>H171+H165</f>
        <v>0</v>
      </c>
      <c r="I172" s="249">
        <f>I171+I165</f>
        <v>0</v>
      </c>
      <c r="J172" s="249">
        <f>J171+J165</f>
        <v>0</v>
      </c>
      <c r="K172" s="249">
        <f>K171+K165</f>
        <v>0</v>
      </c>
      <c r="L172" s="249">
        <f>L171+L165</f>
        <v>3872.25</v>
      </c>
      <c r="M172" s="249">
        <f>M171+M165</f>
        <v>3872.25</v>
      </c>
      <c r="N172" s="249">
        <f>N171+N165</f>
        <v>5531.79</v>
      </c>
      <c r="O172" s="249">
        <f>O171+O165</f>
        <v>0</v>
      </c>
      <c r="P172" s="249">
        <f>P171+P165</f>
        <v>0</v>
      </c>
      <c r="Q172" s="249">
        <f>Q171+Q165</f>
        <v>0</v>
      </c>
      <c r="R172" s="249">
        <f>R171+R165</f>
        <v>0</v>
      </c>
      <c r="S172" s="249">
        <f>S171+S165</f>
        <v>5531.79</v>
      </c>
      <c r="T172" s="249">
        <f>T171+T165</f>
        <v>5531.79</v>
      </c>
      <c r="U172" s="249">
        <f>U171+U165</f>
        <v>0</v>
      </c>
      <c r="V172" s="249">
        <f>V171+V165</f>
        <v>0</v>
      </c>
      <c r="W172" s="249">
        <f>W171+W165</f>
        <v>0</v>
      </c>
      <c r="X172" s="249">
        <f>X171+X165</f>
        <v>0</v>
      </c>
      <c r="Y172" s="249">
        <f>Y171+Y165</f>
        <v>0</v>
      </c>
      <c r="Z172" s="249">
        <f>Z171+Z165</f>
        <v>0</v>
      </c>
      <c r="AA172" s="249">
        <f>AA171+AA165</f>
        <v>0</v>
      </c>
      <c r="AB172" s="249">
        <f>AB171+AB165</f>
        <v>0</v>
      </c>
      <c r="AC172" s="249">
        <f>AC171+AC165</f>
        <v>0</v>
      </c>
      <c r="AD172" s="249">
        <f>AD171+AD165</f>
        <v>0</v>
      </c>
      <c r="AE172" s="249">
        <f>AE171+AE165</f>
        <v>0</v>
      </c>
      <c r="AF172" s="249">
        <f>AF171+AF165</f>
        <v>0</v>
      </c>
      <c r="AG172" s="249">
        <f>AG171+AG165</f>
        <v>0</v>
      </c>
      <c r="AH172" s="249">
        <f>AH171+AH165</f>
        <v>0</v>
      </c>
      <c r="AI172" s="249">
        <f>AI171+AI165</f>
        <v>9404.04</v>
      </c>
      <c r="AJ172" s="249">
        <f>AJ171+AJ165</f>
        <v>9404.04</v>
      </c>
    </row>
    <row r="173" spans="1:36" ht="12.75">
      <c r="A173" s="279"/>
      <c r="B173" s="267"/>
      <c r="C173" s="267"/>
      <c r="D173" s="268"/>
      <c r="E173" s="268"/>
      <c r="F173" s="267"/>
      <c r="G173" s="269"/>
      <c r="H173" s="269"/>
      <c r="I173" s="269"/>
      <c r="J173" s="269"/>
      <c r="K173" s="269"/>
      <c r="L173" s="269"/>
      <c r="M173" s="269"/>
      <c r="N173" s="269"/>
      <c r="O173" s="269"/>
      <c r="P173" s="269"/>
      <c r="Q173" s="269"/>
      <c r="R173" s="269"/>
      <c r="S173" s="269"/>
      <c r="T173" s="269"/>
      <c r="U173" s="269"/>
      <c r="V173" s="269"/>
      <c r="W173" s="269"/>
      <c r="X173" s="269"/>
      <c r="Y173" s="269"/>
      <c r="Z173" s="269"/>
      <c r="AA173" s="269"/>
      <c r="AB173" s="269"/>
      <c r="AC173" s="269"/>
      <c r="AD173" s="269"/>
      <c r="AE173" s="269"/>
      <c r="AF173" s="269"/>
      <c r="AG173" s="269"/>
      <c r="AH173" s="269"/>
      <c r="AI173" s="269"/>
      <c r="AJ173" s="269"/>
    </row>
    <row r="174" spans="1:36" ht="12.75">
      <c r="A174" s="224" t="s">
        <v>279</v>
      </c>
      <c r="B174" s="224"/>
      <c r="C174" s="224"/>
      <c r="D174" s="223"/>
      <c r="E174" s="223"/>
      <c r="F174" s="280"/>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row>
    <row r="175" spans="1:36" ht="12.75">
      <c r="A175" s="224" t="s">
        <v>314</v>
      </c>
      <c r="B175" s="224"/>
      <c r="C175" s="224"/>
      <c r="D175" s="223"/>
      <c r="E175" s="223"/>
      <c r="F175" s="280"/>
      <c r="G175" s="269"/>
      <c r="H175" s="269"/>
      <c r="I175" s="269"/>
      <c r="J175" s="269"/>
      <c r="K175" s="269"/>
      <c r="L175" s="269"/>
      <c r="M175" s="269"/>
      <c r="N175" s="269"/>
      <c r="O175" s="269"/>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row>
    <row r="176" spans="1:36" ht="12.75">
      <c r="A176" s="271" t="s">
        <v>326</v>
      </c>
      <c r="B176" s="267"/>
      <c r="C176" s="267"/>
      <c r="D176" s="223"/>
      <c r="E176" s="223"/>
      <c r="F176" s="280"/>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row>
    <row r="177" spans="1:36" ht="12.75">
      <c r="A177" s="224" t="s">
        <v>316</v>
      </c>
      <c r="B177" s="224"/>
      <c r="C177" s="224"/>
      <c r="D177" s="223"/>
      <c r="E177" s="223"/>
      <c r="F177" s="280"/>
      <c r="G177" s="269"/>
      <c r="H177" s="269"/>
      <c r="I177" s="269"/>
      <c r="J177" s="269"/>
      <c r="K177" s="269"/>
      <c r="L177" s="269"/>
      <c r="M177" s="269"/>
      <c r="N177" s="269"/>
      <c r="O177" s="269"/>
      <c r="P177" s="269"/>
      <c r="Q177" s="269"/>
      <c r="R177" s="269"/>
      <c r="S177" s="269"/>
      <c r="T177" s="269"/>
      <c r="U177" s="269"/>
      <c r="V177" s="269"/>
      <c r="W177" s="269"/>
      <c r="X177" s="269"/>
      <c r="Y177" s="269"/>
      <c r="Z177" s="269"/>
      <c r="AA177" s="269"/>
      <c r="AB177" s="269"/>
      <c r="AC177" s="269"/>
      <c r="AD177" s="269"/>
      <c r="AE177" s="269"/>
      <c r="AF177" s="269"/>
      <c r="AG177" s="269"/>
      <c r="AH177" s="269"/>
      <c r="AI177" s="269"/>
      <c r="AJ177" s="269"/>
    </row>
    <row r="178" spans="1:36" ht="13.5" customHeight="1">
      <c r="A178" s="683" t="s">
        <v>282</v>
      </c>
      <c r="B178" s="672" t="s">
        <v>283</v>
      </c>
      <c r="C178" s="673" t="s">
        <v>284</v>
      </c>
      <c r="D178" s="686" t="s">
        <v>285</v>
      </c>
      <c r="E178" s="686" t="s">
        <v>286</v>
      </c>
      <c r="F178" s="671" t="s">
        <v>287</v>
      </c>
      <c r="G178" s="709" t="s">
        <v>288</v>
      </c>
      <c r="H178" s="709"/>
      <c r="I178" s="709"/>
      <c r="J178" s="709"/>
      <c r="K178" s="709"/>
      <c r="L178" s="709"/>
      <c r="M178" s="709"/>
      <c r="N178" s="709" t="s">
        <v>289</v>
      </c>
      <c r="O178" s="709"/>
      <c r="P178" s="709"/>
      <c r="Q178" s="709"/>
      <c r="R178" s="709"/>
      <c r="S178" s="709"/>
      <c r="T178" s="709"/>
      <c r="U178" s="679" t="s">
        <v>22</v>
      </c>
      <c r="V178" s="679"/>
      <c r="W178" s="679"/>
      <c r="X178" s="679"/>
      <c r="Y178" s="679"/>
      <c r="Z178" s="679"/>
      <c r="AA178" s="679"/>
      <c r="AB178" s="680" t="s">
        <v>290</v>
      </c>
      <c r="AC178" s="680"/>
      <c r="AD178" s="680"/>
      <c r="AE178" s="680"/>
      <c r="AF178" s="680"/>
      <c r="AG178" s="680"/>
      <c r="AH178" s="680"/>
      <c r="AI178" s="283" t="s">
        <v>291</v>
      </c>
      <c r="AJ178" s="283" t="s">
        <v>292</v>
      </c>
    </row>
    <row r="179" spans="1:36" ht="12.75" customHeight="1">
      <c r="A179" s="683"/>
      <c r="B179" s="672"/>
      <c r="C179" s="673"/>
      <c r="D179" s="686"/>
      <c r="E179" s="686"/>
      <c r="F179" s="671"/>
      <c r="G179" s="678" t="s">
        <v>293</v>
      </c>
      <c r="H179" s="674" t="s">
        <v>294</v>
      </c>
      <c r="I179" s="674" t="s">
        <v>295</v>
      </c>
      <c r="J179" s="675" t="s">
        <v>277</v>
      </c>
      <c r="K179" s="675"/>
      <c r="L179" s="674" t="s">
        <v>296</v>
      </c>
      <c r="M179" s="681" t="s">
        <v>297</v>
      </c>
      <c r="N179" s="678" t="s">
        <v>298</v>
      </c>
      <c r="O179" s="674" t="s">
        <v>294</v>
      </c>
      <c r="P179" s="674" t="s">
        <v>299</v>
      </c>
      <c r="Q179" s="675" t="s">
        <v>277</v>
      </c>
      <c r="R179" s="675"/>
      <c r="S179" s="674" t="s">
        <v>300</v>
      </c>
      <c r="T179" s="681" t="s">
        <v>301</v>
      </c>
      <c r="U179" s="678" t="s">
        <v>298</v>
      </c>
      <c r="V179" s="674" t="s">
        <v>294</v>
      </c>
      <c r="W179" s="674" t="s">
        <v>299</v>
      </c>
      <c r="X179" s="675" t="s">
        <v>277</v>
      </c>
      <c r="Y179" s="675"/>
      <c r="Z179" s="676" t="s">
        <v>302</v>
      </c>
      <c r="AA179" s="677" t="s">
        <v>303</v>
      </c>
      <c r="AB179" s="678" t="s">
        <v>298</v>
      </c>
      <c r="AC179" s="674" t="s">
        <v>294</v>
      </c>
      <c r="AD179" s="674" t="s">
        <v>299</v>
      </c>
      <c r="AE179" s="675" t="s">
        <v>277</v>
      </c>
      <c r="AF179" s="675"/>
      <c r="AG179" s="676" t="s">
        <v>304</v>
      </c>
      <c r="AH179" s="707" t="s">
        <v>305</v>
      </c>
      <c r="AI179" s="284" t="s">
        <v>104</v>
      </c>
      <c r="AJ179" s="285" t="s">
        <v>104</v>
      </c>
    </row>
    <row r="180" spans="1:36" ht="33.75">
      <c r="A180" s="683"/>
      <c r="B180" s="672"/>
      <c r="C180" s="673"/>
      <c r="D180" s="686"/>
      <c r="E180" s="686"/>
      <c r="F180" s="671"/>
      <c r="G180" s="678"/>
      <c r="H180" s="674"/>
      <c r="I180" s="674"/>
      <c r="J180" s="233" t="s">
        <v>306</v>
      </c>
      <c r="K180" s="233" t="s">
        <v>307</v>
      </c>
      <c r="L180" s="674"/>
      <c r="M180" s="681"/>
      <c r="N180" s="678"/>
      <c r="O180" s="674"/>
      <c r="P180" s="674"/>
      <c r="Q180" s="233" t="s">
        <v>306</v>
      </c>
      <c r="R180" s="233" t="s">
        <v>307</v>
      </c>
      <c r="S180" s="674"/>
      <c r="T180" s="681"/>
      <c r="U180" s="678"/>
      <c r="V180" s="674"/>
      <c r="W180" s="674"/>
      <c r="X180" s="233" t="s">
        <v>306</v>
      </c>
      <c r="Y180" s="233" t="s">
        <v>307</v>
      </c>
      <c r="Z180" s="676"/>
      <c r="AA180" s="677"/>
      <c r="AB180" s="678"/>
      <c r="AC180" s="674"/>
      <c r="AD180" s="674"/>
      <c r="AE180" s="233" t="s">
        <v>306</v>
      </c>
      <c r="AF180" s="233" t="s">
        <v>307</v>
      </c>
      <c r="AG180" s="676"/>
      <c r="AH180" s="707"/>
      <c r="AI180" s="284" t="s">
        <v>308</v>
      </c>
      <c r="AJ180" s="286" t="s">
        <v>309</v>
      </c>
    </row>
    <row r="181" spans="1:36" ht="9" customHeight="1">
      <c r="A181" s="241">
        <v>1</v>
      </c>
      <c r="B181" s="242">
        <v>2</v>
      </c>
      <c r="C181" s="241">
        <v>3</v>
      </c>
      <c r="D181" s="242">
        <v>4</v>
      </c>
      <c r="E181" s="241">
        <v>5</v>
      </c>
      <c r="F181" s="242">
        <v>6</v>
      </c>
      <c r="G181" s="241">
        <v>7</v>
      </c>
      <c r="H181" s="242">
        <v>8</v>
      </c>
      <c r="I181" s="241">
        <v>9</v>
      </c>
      <c r="J181" s="242">
        <v>10</v>
      </c>
      <c r="K181" s="241">
        <v>11</v>
      </c>
      <c r="L181" s="242">
        <v>12</v>
      </c>
      <c r="M181" s="241">
        <v>13</v>
      </c>
      <c r="N181" s="242">
        <v>14</v>
      </c>
      <c r="O181" s="241">
        <v>15</v>
      </c>
      <c r="P181" s="242">
        <v>16</v>
      </c>
      <c r="Q181" s="241">
        <v>17</v>
      </c>
      <c r="R181" s="242">
        <v>18</v>
      </c>
      <c r="S181" s="243">
        <v>19</v>
      </c>
      <c r="T181" s="242">
        <v>20</v>
      </c>
      <c r="U181" s="241">
        <v>21</v>
      </c>
      <c r="V181" s="242">
        <v>22</v>
      </c>
      <c r="W181" s="241">
        <v>23</v>
      </c>
      <c r="X181" s="242">
        <v>24</v>
      </c>
      <c r="Y181" s="241">
        <v>25</v>
      </c>
      <c r="Z181" s="242">
        <v>26</v>
      </c>
      <c r="AA181" s="241">
        <v>27</v>
      </c>
      <c r="AB181" s="242">
        <v>28</v>
      </c>
      <c r="AC181" s="241">
        <v>29</v>
      </c>
      <c r="AD181" s="242">
        <v>30</v>
      </c>
      <c r="AE181" s="241">
        <v>31</v>
      </c>
      <c r="AF181" s="242">
        <v>32</v>
      </c>
      <c r="AG181" s="241">
        <v>33</v>
      </c>
      <c r="AH181" s="242">
        <v>34</v>
      </c>
      <c r="AI181" s="243">
        <v>35</v>
      </c>
      <c r="AJ181" s="242">
        <v>36</v>
      </c>
    </row>
    <row r="182" spans="1:36" ht="12.75">
      <c r="A182" s="247" t="s">
        <v>310</v>
      </c>
      <c r="B182" s="253"/>
      <c r="C182" s="253"/>
      <c r="D182" s="254"/>
      <c r="E182" s="254"/>
      <c r="F182" s="253"/>
      <c r="G182" s="251"/>
      <c r="H182" s="251"/>
      <c r="I182" s="251"/>
      <c r="J182" s="251"/>
      <c r="K182" s="251"/>
      <c r="L182" s="249">
        <f>G182+I182+J182+K182</f>
        <v>0</v>
      </c>
      <c r="M182" s="249">
        <f>+L182-H182</f>
        <v>0</v>
      </c>
      <c r="N182" s="251"/>
      <c r="O182" s="251"/>
      <c r="P182" s="235"/>
      <c r="Q182" s="235"/>
      <c r="R182" s="235"/>
      <c r="S182" s="250">
        <f>N182+P182+Q182+R182</f>
        <v>0</v>
      </c>
      <c r="T182" s="250">
        <f>+S182-O182</f>
        <v>0</v>
      </c>
      <c r="U182" s="235"/>
      <c r="V182" s="235"/>
      <c r="W182" s="235"/>
      <c r="X182" s="235"/>
      <c r="Y182" s="235"/>
      <c r="Z182" s="249">
        <f>+U182+W182+Y182+X182</f>
        <v>0</v>
      </c>
      <c r="AA182" s="249">
        <f>+Z182-V182</f>
        <v>0</v>
      </c>
      <c r="AB182" s="251"/>
      <c r="AC182" s="251"/>
      <c r="AD182" s="251"/>
      <c r="AE182" s="251"/>
      <c r="AF182" s="251"/>
      <c r="AG182" s="249">
        <f>+AB182+AD182+AF182+AE182</f>
        <v>0</v>
      </c>
      <c r="AH182" s="249">
        <f>+AG182-AC182</f>
        <v>0</v>
      </c>
      <c r="AI182" s="250">
        <f>L182+S182+Z182+AG182</f>
        <v>0</v>
      </c>
      <c r="AJ182" s="250">
        <f>M182+T182+AA182+AH182</f>
        <v>0</v>
      </c>
    </row>
    <row r="183" spans="1:36" ht="12.75">
      <c r="A183" s="252"/>
      <c r="B183" s="253"/>
      <c r="C183" s="253"/>
      <c r="D183" s="254"/>
      <c r="E183" s="254"/>
      <c r="F183" s="253"/>
      <c r="G183" s="255"/>
      <c r="H183" s="255"/>
      <c r="I183" s="255"/>
      <c r="J183" s="255"/>
      <c r="K183" s="255"/>
      <c r="L183" s="249">
        <f>G183+I183+J183+K183</f>
        <v>0</v>
      </c>
      <c r="M183" s="249">
        <f>+L183-H183</f>
        <v>0</v>
      </c>
      <c r="N183" s="255"/>
      <c r="O183" s="255"/>
      <c r="P183" s="256"/>
      <c r="Q183" s="256"/>
      <c r="R183" s="256"/>
      <c r="S183" s="250">
        <f>N183+P183+Q183+R183</f>
        <v>0</v>
      </c>
      <c r="T183" s="250">
        <f>+S183-O183</f>
        <v>0</v>
      </c>
      <c r="U183" s="256"/>
      <c r="V183" s="256"/>
      <c r="W183" s="256"/>
      <c r="X183" s="256"/>
      <c r="Y183" s="256"/>
      <c r="Z183" s="249">
        <f>+U183+W183+Y183+X183</f>
        <v>0</v>
      </c>
      <c r="AA183" s="249">
        <f>+Z183-V183</f>
        <v>0</v>
      </c>
      <c r="AB183" s="255"/>
      <c r="AC183" s="255"/>
      <c r="AD183" s="255"/>
      <c r="AE183" s="255"/>
      <c r="AF183" s="255"/>
      <c r="AG183" s="249">
        <f>+AB183+AD183+AF183+AE183</f>
        <v>0</v>
      </c>
      <c r="AH183" s="249">
        <f>+AG183-AC183</f>
        <v>0</v>
      </c>
      <c r="AI183" s="250">
        <f>L183+S183+Z183+AG183</f>
        <v>0</v>
      </c>
      <c r="AJ183" s="250">
        <f>M183+T183+AA183+AH183</f>
        <v>0</v>
      </c>
    </row>
    <row r="184" spans="1:36" ht="12.75">
      <c r="A184" s="252"/>
      <c r="B184" s="253"/>
      <c r="C184" s="253"/>
      <c r="D184" s="254"/>
      <c r="E184" s="254"/>
      <c r="F184" s="253"/>
      <c r="G184" s="255"/>
      <c r="H184" s="255"/>
      <c r="I184" s="255"/>
      <c r="J184" s="255"/>
      <c r="K184" s="255"/>
      <c r="L184" s="249">
        <f>G184+I184+J184+K184</f>
        <v>0</v>
      </c>
      <c r="M184" s="249">
        <f>+L184-H184</f>
        <v>0</v>
      </c>
      <c r="N184" s="255"/>
      <c r="O184" s="256"/>
      <c r="P184" s="256"/>
      <c r="Q184" s="256"/>
      <c r="R184" s="256"/>
      <c r="S184" s="250">
        <f>N184+P184+Q184+R184</f>
        <v>0</v>
      </c>
      <c r="T184" s="250">
        <f>+S184-O184</f>
        <v>0</v>
      </c>
      <c r="U184" s="256"/>
      <c r="V184" s="256"/>
      <c r="W184" s="256"/>
      <c r="X184" s="256"/>
      <c r="Y184" s="256"/>
      <c r="Z184" s="249">
        <f>+U184+W184+Y184+X184</f>
        <v>0</v>
      </c>
      <c r="AA184" s="249">
        <f>+Z184-V184</f>
        <v>0</v>
      </c>
      <c r="AB184" s="255"/>
      <c r="AC184" s="255"/>
      <c r="AD184" s="255"/>
      <c r="AE184" s="255"/>
      <c r="AF184" s="255"/>
      <c r="AG184" s="249">
        <f>+AB184+AD184+AF184+AE184</f>
        <v>0</v>
      </c>
      <c r="AH184" s="249">
        <f>+AG184-AC184</f>
        <v>0</v>
      </c>
      <c r="AI184" s="250">
        <f>L184+S184+Z184+AG184</f>
        <v>0</v>
      </c>
      <c r="AJ184" s="250">
        <f>M184+T184+AA184+AH184</f>
        <v>0</v>
      </c>
    </row>
    <row r="185" spans="1:36" ht="12.75">
      <c r="A185" s="252"/>
      <c r="B185" s="253"/>
      <c r="C185" s="253"/>
      <c r="D185" s="254"/>
      <c r="E185" s="254"/>
      <c r="F185" s="253"/>
      <c r="G185" s="255"/>
      <c r="H185" s="255"/>
      <c r="I185" s="255"/>
      <c r="J185" s="255"/>
      <c r="K185" s="255"/>
      <c r="L185" s="249">
        <f>G185+I185+J185+K185</f>
        <v>0</v>
      </c>
      <c r="M185" s="249">
        <f>+L185-H185</f>
        <v>0</v>
      </c>
      <c r="N185" s="256"/>
      <c r="O185" s="256"/>
      <c r="P185" s="256"/>
      <c r="Q185" s="256"/>
      <c r="R185" s="256"/>
      <c r="S185" s="250">
        <f>N185+P185+Q185+R185</f>
        <v>0</v>
      </c>
      <c r="T185" s="250">
        <f>+S185-O185</f>
        <v>0</v>
      </c>
      <c r="U185" s="256"/>
      <c r="V185" s="256"/>
      <c r="W185" s="256"/>
      <c r="X185" s="256"/>
      <c r="Y185" s="256"/>
      <c r="Z185" s="249">
        <f>+U185+W185+Y185+X185</f>
        <v>0</v>
      </c>
      <c r="AA185" s="249">
        <f>+Z185-V185</f>
        <v>0</v>
      </c>
      <c r="AB185" s="255"/>
      <c r="AC185" s="255"/>
      <c r="AD185" s="255"/>
      <c r="AE185" s="255"/>
      <c r="AF185" s="255"/>
      <c r="AG185" s="249">
        <f>+AB185+AD185+AF185+AE185</f>
        <v>0</v>
      </c>
      <c r="AH185" s="249">
        <f>+AG185-AC185</f>
        <v>0</v>
      </c>
      <c r="AI185" s="250">
        <f>L185+S185+Z185+AG185</f>
        <v>0</v>
      </c>
      <c r="AJ185" s="250">
        <f>M185+T185+AA185+AH185</f>
        <v>0</v>
      </c>
    </row>
    <row r="186" spans="1:36" ht="12.75">
      <c r="A186" s="259"/>
      <c r="B186" s="253"/>
      <c r="C186" s="253"/>
      <c r="D186" s="254"/>
      <c r="E186" s="254"/>
      <c r="F186" s="253"/>
      <c r="G186" s="255"/>
      <c r="H186" s="255"/>
      <c r="I186" s="255"/>
      <c r="J186" s="255"/>
      <c r="K186" s="255"/>
      <c r="L186" s="249">
        <f>G186+I186+J186+K186</f>
        <v>0</v>
      </c>
      <c r="M186" s="249">
        <f>+L186-H186</f>
        <v>0</v>
      </c>
      <c r="N186" s="256"/>
      <c r="O186" s="256"/>
      <c r="P186" s="256"/>
      <c r="Q186" s="256"/>
      <c r="R186" s="256"/>
      <c r="S186" s="250">
        <f>N186+P186+Q186+R186</f>
        <v>0</v>
      </c>
      <c r="T186" s="250">
        <f>+S186-O186</f>
        <v>0</v>
      </c>
      <c r="U186" s="256"/>
      <c r="V186" s="256"/>
      <c r="W186" s="256"/>
      <c r="X186" s="256"/>
      <c r="Y186" s="256"/>
      <c r="Z186" s="249">
        <f>+U186+W186+Y186+X186</f>
        <v>0</v>
      </c>
      <c r="AA186" s="249">
        <f>+Z186-V186</f>
        <v>0</v>
      </c>
      <c r="AB186" s="255"/>
      <c r="AC186" s="255"/>
      <c r="AD186" s="255"/>
      <c r="AE186" s="255"/>
      <c r="AF186" s="255"/>
      <c r="AG186" s="249">
        <f>+AB186+AD186+AF186+AE186</f>
        <v>0</v>
      </c>
      <c r="AH186" s="249">
        <f>+AG186-AC186</f>
        <v>0</v>
      </c>
      <c r="AI186" s="250">
        <f>L186+S186+Z186+AG186</f>
        <v>0</v>
      </c>
      <c r="AJ186" s="250">
        <f>M186+T186+AA186+AH186</f>
        <v>0</v>
      </c>
    </row>
    <row r="187" spans="1:36" ht="13.5">
      <c r="A187" s="260" t="s">
        <v>311</v>
      </c>
      <c r="B187" s="261"/>
      <c r="C187" s="253"/>
      <c r="D187" s="254"/>
      <c r="E187" s="254"/>
      <c r="F187" s="253"/>
      <c r="G187" s="262">
        <f>SUM(G183:G186)</f>
        <v>0</v>
      </c>
      <c r="H187" s="262">
        <f>SUM(H183:H186)</f>
        <v>0</v>
      </c>
      <c r="I187" s="262">
        <f>SUM(I183:I186)</f>
        <v>0</v>
      </c>
      <c r="J187" s="262">
        <f>SUM(J183:J186)</f>
        <v>0</v>
      </c>
      <c r="K187" s="262">
        <f>SUM(K183:K186)</f>
        <v>0</v>
      </c>
      <c r="L187" s="262">
        <f>SUM(L183:L186)</f>
        <v>0</v>
      </c>
      <c r="M187" s="262">
        <f>SUM(M183:M186)</f>
        <v>0</v>
      </c>
      <c r="N187" s="262">
        <f>SUM(N183:N186)</f>
        <v>0</v>
      </c>
      <c r="O187" s="262">
        <f>SUM(O183:O186)</f>
        <v>0</v>
      </c>
      <c r="P187" s="262">
        <f>SUM(P183:P186)</f>
        <v>0</v>
      </c>
      <c r="Q187" s="262">
        <f>SUM(Q183:Q186)</f>
        <v>0</v>
      </c>
      <c r="R187" s="262">
        <f>SUM(R183:R186)</f>
        <v>0</v>
      </c>
      <c r="S187" s="262">
        <f>SUM(S183:S186)</f>
        <v>0</v>
      </c>
      <c r="T187" s="262">
        <f>SUM(T183:T186)</f>
        <v>0</v>
      </c>
      <c r="U187" s="262">
        <f>SUM(U183:U186)</f>
        <v>0</v>
      </c>
      <c r="V187" s="262">
        <f>SUM(V183:V186)</f>
        <v>0</v>
      </c>
      <c r="W187" s="262">
        <f>SUM(W183:W186)</f>
        <v>0</v>
      </c>
      <c r="X187" s="262">
        <f>SUM(X183:X186)</f>
        <v>0</v>
      </c>
      <c r="Y187" s="262">
        <f>SUM(Y183:Y186)</f>
        <v>0</v>
      </c>
      <c r="Z187" s="262">
        <f>SUM(Z183:Z186)</f>
        <v>0</v>
      </c>
      <c r="AA187" s="262">
        <f>SUM(AA183:AA186)</f>
        <v>0</v>
      </c>
      <c r="AB187" s="262">
        <f>SUM(AB183:AB186)</f>
        <v>0</v>
      </c>
      <c r="AC187" s="262">
        <f>SUM(AC183:AC186)</f>
        <v>0</v>
      </c>
      <c r="AD187" s="262">
        <f>SUM(AD183:AD186)</f>
        <v>0</v>
      </c>
      <c r="AE187" s="262">
        <f>SUM(AE183:AE186)</f>
        <v>0</v>
      </c>
      <c r="AF187" s="262">
        <f>SUM(AF183:AF186)</f>
        <v>0</v>
      </c>
      <c r="AG187" s="262">
        <f>SUM(AG183:AG186)</f>
        <v>0</v>
      </c>
      <c r="AH187" s="262">
        <f>SUM(AH183:AH186)</f>
        <v>0</v>
      </c>
      <c r="AI187" s="262">
        <f>SUM(AI183:AI186)</f>
        <v>0</v>
      </c>
      <c r="AJ187" s="262">
        <f>SUM(AJ183:AJ186)</f>
        <v>0</v>
      </c>
    </row>
    <row r="188" spans="1:36" ht="13.5">
      <c r="A188" s="263" t="s">
        <v>312</v>
      </c>
      <c r="B188" s="287"/>
      <c r="C188" s="253"/>
      <c r="D188" s="254"/>
      <c r="E188" s="254"/>
      <c r="F188" s="253"/>
      <c r="G188" s="249">
        <f>G187+G182</f>
        <v>0</v>
      </c>
      <c r="H188" s="249">
        <f>H187+H182</f>
        <v>0</v>
      </c>
      <c r="I188" s="249">
        <f>I187+I182</f>
        <v>0</v>
      </c>
      <c r="J188" s="249">
        <f>J187+J182</f>
        <v>0</v>
      </c>
      <c r="K188" s="249">
        <f>K187+K182</f>
        <v>0</v>
      </c>
      <c r="L188" s="249">
        <f>L187+L182</f>
        <v>0</v>
      </c>
      <c r="M188" s="249">
        <f>M187+M182</f>
        <v>0</v>
      </c>
      <c r="N188" s="249">
        <f>N187+N182</f>
        <v>0</v>
      </c>
      <c r="O188" s="249">
        <f>O187+O182</f>
        <v>0</v>
      </c>
      <c r="P188" s="249">
        <f>P187+P182</f>
        <v>0</v>
      </c>
      <c r="Q188" s="249">
        <f>Q187+Q182</f>
        <v>0</v>
      </c>
      <c r="R188" s="249">
        <f>R187+R182</f>
        <v>0</v>
      </c>
      <c r="S188" s="249">
        <f>S187+S182</f>
        <v>0</v>
      </c>
      <c r="T188" s="249">
        <f>T187+T182</f>
        <v>0</v>
      </c>
      <c r="U188" s="249">
        <f>U187+U182</f>
        <v>0</v>
      </c>
      <c r="V188" s="249">
        <f>V187+V182</f>
        <v>0</v>
      </c>
      <c r="W188" s="249">
        <f>W187+W182</f>
        <v>0</v>
      </c>
      <c r="X188" s="249">
        <f>X187+X182</f>
        <v>0</v>
      </c>
      <c r="Y188" s="249">
        <f>Y187+Y182</f>
        <v>0</v>
      </c>
      <c r="Z188" s="249">
        <f>Z187+Z182</f>
        <v>0</v>
      </c>
      <c r="AA188" s="249">
        <f>AA187+AA182</f>
        <v>0</v>
      </c>
      <c r="AB188" s="249">
        <f>AB187+AB182</f>
        <v>0</v>
      </c>
      <c r="AC188" s="249">
        <f>AC187+AC182</f>
        <v>0</v>
      </c>
      <c r="AD188" s="249">
        <f>AD187+AD182</f>
        <v>0</v>
      </c>
      <c r="AE188" s="249">
        <f>AE187+AE182</f>
        <v>0</v>
      </c>
      <c r="AF188" s="249">
        <f>AF187+AF182</f>
        <v>0</v>
      </c>
      <c r="AG188" s="249">
        <f>AG187+AG182</f>
        <v>0</v>
      </c>
      <c r="AH188" s="249">
        <f>AH187+AH182</f>
        <v>0</v>
      </c>
      <c r="AI188" s="249">
        <f>AI187+AI182</f>
        <v>0</v>
      </c>
      <c r="AJ188" s="249">
        <f>AJ187+AJ182</f>
        <v>0</v>
      </c>
    </row>
    <row r="189" spans="1:36" ht="13.5">
      <c r="A189" s="288"/>
      <c r="B189" s="288"/>
      <c r="C189" s="267"/>
      <c r="D189" s="268"/>
      <c r="E189" s="268"/>
      <c r="F189" s="267"/>
      <c r="G189" s="289"/>
      <c r="H189" s="289"/>
      <c r="I189" s="289"/>
      <c r="J189" s="289"/>
      <c r="K189" s="289"/>
      <c r="L189" s="289"/>
      <c r="M189" s="289"/>
      <c r="N189" s="289"/>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row>
    <row r="190" spans="1:36" ht="12.75">
      <c r="A190" s="279"/>
      <c r="B190" s="267"/>
      <c r="C190" s="267"/>
      <c r="D190" s="268"/>
      <c r="E190" s="268"/>
      <c r="F190" s="267"/>
      <c r="G190" s="269"/>
      <c r="H190" s="269"/>
      <c r="I190" s="269"/>
      <c r="J190" s="269"/>
      <c r="K190" s="269"/>
      <c r="L190" s="269"/>
      <c r="M190" s="269"/>
      <c r="N190" s="269"/>
      <c r="O190" s="269"/>
      <c r="P190" s="269"/>
      <c r="Q190" s="269"/>
      <c r="R190" s="269"/>
      <c r="S190" s="269"/>
      <c r="T190" s="269"/>
      <c r="U190" s="269"/>
      <c r="V190" s="269"/>
      <c r="W190" s="269"/>
      <c r="X190" s="269"/>
      <c r="Y190" s="269"/>
      <c r="Z190" s="269"/>
      <c r="AA190" s="269"/>
      <c r="AB190" s="269"/>
      <c r="AC190" s="269"/>
      <c r="AD190" s="269"/>
      <c r="AE190" s="269"/>
      <c r="AF190" s="269"/>
      <c r="AG190" s="269"/>
      <c r="AH190" s="269"/>
      <c r="AI190" s="269"/>
      <c r="AJ190" s="269"/>
    </row>
    <row r="191" spans="1:36" ht="12.75">
      <c r="A191" s="224" t="s">
        <v>279</v>
      </c>
      <c r="B191" s="224"/>
      <c r="C191" s="224"/>
      <c r="D191" s="223"/>
      <c r="E191" s="223"/>
      <c r="F191" s="280"/>
      <c r="G191" s="269"/>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row>
    <row r="192" spans="1:36" ht="12.75">
      <c r="A192" s="224" t="s">
        <v>280</v>
      </c>
      <c r="B192" s="224"/>
      <c r="C192" s="224"/>
      <c r="D192" s="223"/>
      <c r="E192" s="223"/>
      <c r="F192" s="280"/>
      <c r="G192" s="269"/>
      <c r="H192" s="269"/>
      <c r="I192" s="269"/>
      <c r="J192" s="269"/>
      <c r="K192" s="269"/>
      <c r="L192" s="269"/>
      <c r="M192" s="269"/>
      <c r="N192" s="269"/>
      <c r="O192" s="269"/>
      <c r="P192" s="269"/>
      <c r="Q192" s="269"/>
      <c r="R192" s="269"/>
      <c r="S192" s="269"/>
      <c r="T192" s="269"/>
      <c r="U192" s="269"/>
      <c r="V192" s="269"/>
      <c r="W192" s="269"/>
      <c r="X192" s="269"/>
      <c r="Y192" s="269"/>
      <c r="Z192" s="269"/>
      <c r="AA192" s="269"/>
      <c r="AB192" s="269"/>
      <c r="AC192" s="269"/>
      <c r="AD192" s="269"/>
      <c r="AE192" s="269"/>
      <c r="AF192" s="269"/>
      <c r="AG192" s="269"/>
      <c r="AH192" s="269"/>
      <c r="AI192" s="269"/>
      <c r="AJ192" s="269"/>
    </row>
    <row r="193" spans="1:36" ht="12.75">
      <c r="A193" s="271" t="s">
        <v>327</v>
      </c>
      <c r="B193" s="267"/>
      <c r="C193" s="267"/>
      <c r="D193" s="223"/>
      <c r="E193" s="223"/>
      <c r="F193" s="280"/>
      <c r="G193" s="269"/>
      <c r="H193" s="269"/>
      <c r="I193" s="269"/>
      <c r="J193" s="269"/>
      <c r="K193" s="269"/>
      <c r="L193" s="269"/>
      <c r="M193" s="269"/>
      <c r="N193" s="269"/>
      <c r="O193" s="269"/>
      <c r="P193" s="269"/>
      <c r="Q193" s="269"/>
      <c r="R193" s="269"/>
      <c r="S193" s="269"/>
      <c r="T193" s="269"/>
      <c r="U193" s="269"/>
      <c r="V193" s="269"/>
      <c r="W193" s="269"/>
      <c r="X193" s="269"/>
      <c r="Y193" s="269"/>
      <c r="Z193" s="269"/>
      <c r="AA193" s="269"/>
      <c r="AB193" s="269"/>
      <c r="AC193" s="269"/>
      <c r="AD193" s="269"/>
      <c r="AE193" s="269"/>
      <c r="AF193" s="269"/>
      <c r="AG193" s="269"/>
      <c r="AH193" s="269"/>
      <c r="AI193" s="269"/>
      <c r="AJ193" s="269"/>
    </row>
    <row r="194" spans="1:36" ht="12.75">
      <c r="A194" s="224" t="s">
        <v>316</v>
      </c>
      <c r="B194" s="224"/>
      <c r="C194" s="224"/>
      <c r="D194" s="223"/>
      <c r="E194" s="223"/>
      <c r="F194" s="280"/>
      <c r="G194" s="269"/>
      <c r="H194" s="269"/>
      <c r="I194" s="269"/>
      <c r="J194" s="269"/>
      <c r="K194" s="269"/>
      <c r="L194" s="269"/>
      <c r="M194" s="269"/>
      <c r="N194" s="269"/>
      <c r="O194" s="269"/>
      <c r="P194" s="269"/>
      <c r="Q194" s="269"/>
      <c r="R194" s="269"/>
      <c r="S194" s="269"/>
      <c r="T194" s="269"/>
      <c r="U194" s="269"/>
      <c r="V194" s="269"/>
      <c r="W194" s="269"/>
      <c r="X194" s="269"/>
      <c r="Y194" s="269"/>
      <c r="Z194" s="269"/>
      <c r="AA194" s="269"/>
      <c r="AB194" s="269"/>
      <c r="AC194" s="269"/>
      <c r="AD194" s="269"/>
      <c r="AE194" s="269"/>
      <c r="AF194" s="269"/>
      <c r="AG194" s="269"/>
      <c r="AH194" s="269"/>
      <c r="AI194" s="269"/>
      <c r="AJ194" s="269"/>
    </row>
    <row r="195" spans="1:36" ht="13.5" customHeight="1">
      <c r="A195" s="683" t="s">
        <v>282</v>
      </c>
      <c r="B195" s="672" t="s">
        <v>283</v>
      </c>
      <c r="C195" s="673" t="s">
        <v>284</v>
      </c>
      <c r="D195" s="686" t="s">
        <v>285</v>
      </c>
      <c r="E195" s="686" t="s">
        <v>286</v>
      </c>
      <c r="F195" s="671" t="s">
        <v>287</v>
      </c>
      <c r="G195" s="709" t="s">
        <v>288</v>
      </c>
      <c r="H195" s="709"/>
      <c r="I195" s="709"/>
      <c r="J195" s="709"/>
      <c r="K195" s="709"/>
      <c r="L195" s="709"/>
      <c r="M195" s="709"/>
      <c r="N195" s="709" t="s">
        <v>289</v>
      </c>
      <c r="O195" s="709"/>
      <c r="P195" s="709"/>
      <c r="Q195" s="709"/>
      <c r="R195" s="709"/>
      <c r="S195" s="709"/>
      <c r="T195" s="709"/>
      <c r="U195" s="679" t="s">
        <v>22</v>
      </c>
      <c r="V195" s="679"/>
      <c r="W195" s="679"/>
      <c r="X195" s="679"/>
      <c r="Y195" s="679"/>
      <c r="Z195" s="679"/>
      <c r="AA195" s="679"/>
      <c r="AB195" s="680" t="s">
        <v>290</v>
      </c>
      <c r="AC195" s="680"/>
      <c r="AD195" s="680"/>
      <c r="AE195" s="680"/>
      <c r="AF195" s="680"/>
      <c r="AG195" s="680"/>
      <c r="AH195" s="680"/>
      <c r="AI195" s="283" t="s">
        <v>291</v>
      </c>
      <c r="AJ195" s="283" t="s">
        <v>292</v>
      </c>
    </row>
    <row r="196" spans="1:36" ht="12.75" customHeight="1">
      <c r="A196" s="683"/>
      <c r="B196" s="672"/>
      <c r="C196" s="673"/>
      <c r="D196" s="686"/>
      <c r="E196" s="686"/>
      <c r="F196" s="671"/>
      <c r="G196" s="678" t="s">
        <v>293</v>
      </c>
      <c r="H196" s="674" t="s">
        <v>294</v>
      </c>
      <c r="I196" s="674" t="s">
        <v>295</v>
      </c>
      <c r="J196" s="675" t="s">
        <v>277</v>
      </c>
      <c r="K196" s="675"/>
      <c r="L196" s="674" t="s">
        <v>296</v>
      </c>
      <c r="M196" s="681" t="s">
        <v>297</v>
      </c>
      <c r="N196" s="678" t="s">
        <v>298</v>
      </c>
      <c r="O196" s="674" t="s">
        <v>294</v>
      </c>
      <c r="P196" s="674" t="s">
        <v>299</v>
      </c>
      <c r="Q196" s="675" t="s">
        <v>277</v>
      </c>
      <c r="R196" s="675"/>
      <c r="S196" s="674" t="s">
        <v>300</v>
      </c>
      <c r="T196" s="681" t="s">
        <v>301</v>
      </c>
      <c r="U196" s="678" t="s">
        <v>298</v>
      </c>
      <c r="V196" s="674" t="s">
        <v>294</v>
      </c>
      <c r="W196" s="674" t="s">
        <v>299</v>
      </c>
      <c r="X196" s="675" t="s">
        <v>277</v>
      </c>
      <c r="Y196" s="675"/>
      <c r="Z196" s="676" t="s">
        <v>302</v>
      </c>
      <c r="AA196" s="677" t="s">
        <v>303</v>
      </c>
      <c r="AB196" s="678" t="s">
        <v>298</v>
      </c>
      <c r="AC196" s="674" t="s">
        <v>294</v>
      </c>
      <c r="AD196" s="674" t="s">
        <v>299</v>
      </c>
      <c r="AE196" s="675" t="s">
        <v>277</v>
      </c>
      <c r="AF196" s="675"/>
      <c r="AG196" s="676" t="s">
        <v>304</v>
      </c>
      <c r="AH196" s="707" t="s">
        <v>305</v>
      </c>
      <c r="AI196" s="284" t="s">
        <v>104</v>
      </c>
      <c r="AJ196" s="285" t="s">
        <v>104</v>
      </c>
    </row>
    <row r="197" spans="1:36" ht="33.75">
      <c r="A197" s="683"/>
      <c r="B197" s="672"/>
      <c r="C197" s="673"/>
      <c r="D197" s="686"/>
      <c r="E197" s="686"/>
      <c r="F197" s="671"/>
      <c r="G197" s="678"/>
      <c r="H197" s="674"/>
      <c r="I197" s="674"/>
      <c r="J197" s="233" t="s">
        <v>306</v>
      </c>
      <c r="K197" s="233" t="s">
        <v>307</v>
      </c>
      <c r="L197" s="674"/>
      <c r="M197" s="681"/>
      <c r="N197" s="678"/>
      <c r="O197" s="674"/>
      <c r="P197" s="674"/>
      <c r="Q197" s="233" t="s">
        <v>306</v>
      </c>
      <c r="R197" s="233" t="s">
        <v>307</v>
      </c>
      <c r="S197" s="674"/>
      <c r="T197" s="681"/>
      <c r="U197" s="678"/>
      <c r="V197" s="674"/>
      <c r="W197" s="674"/>
      <c r="X197" s="233" t="s">
        <v>306</v>
      </c>
      <c r="Y197" s="233" t="s">
        <v>307</v>
      </c>
      <c r="Z197" s="676"/>
      <c r="AA197" s="677"/>
      <c r="AB197" s="678"/>
      <c r="AC197" s="674"/>
      <c r="AD197" s="674"/>
      <c r="AE197" s="233" t="s">
        <v>306</v>
      </c>
      <c r="AF197" s="233" t="s">
        <v>307</v>
      </c>
      <c r="AG197" s="676"/>
      <c r="AH197" s="707"/>
      <c r="AI197" s="284" t="s">
        <v>308</v>
      </c>
      <c r="AJ197" s="286" t="s">
        <v>309</v>
      </c>
    </row>
    <row r="198" spans="1:36" ht="9" customHeight="1">
      <c r="A198" s="241">
        <v>1</v>
      </c>
      <c r="B198" s="242">
        <v>2</v>
      </c>
      <c r="C198" s="241">
        <v>3</v>
      </c>
      <c r="D198" s="242">
        <v>4</v>
      </c>
      <c r="E198" s="241">
        <v>5</v>
      </c>
      <c r="F198" s="242">
        <v>6</v>
      </c>
      <c r="G198" s="241">
        <v>7</v>
      </c>
      <c r="H198" s="242">
        <v>8</v>
      </c>
      <c r="I198" s="241">
        <v>9</v>
      </c>
      <c r="J198" s="242">
        <v>10</v>
      </c>
      <c r="K198" s="241">
        <v>11</v>
      </c>
      <c r="L198" s="242">
        <v>12</v>
      </c>
      <c r="M198" s="241">
        <v>13</v>
      </c>
      <c r="N198" s="242">
        <v>14</v>
      </c>
      <c r="O198" s="241">
        <v>15</v>
      </c>
      <c r="P198" s="242">
        <v>16</v>
      </c>
      <c r="Q198" s="241">
        <v>17</v>
      </c>
      <c r="R198" s="242">
        <v>18</v>
      </c>
      <c r="S198" s="243">
        <v>19</v>
      </c>
      <c r="T198" s="242">
        <v>20</v>
      </c>
      <c r="U198" s="241">
        <v>21</v>
      </c>
      <c r="V198" s="242">
        <v>22</v>
      </c>
      <c r="W198" s="241">
        <v>23</v>
      </c>
      <c r="X198" s="242">
        <v>24</v>
      </c>
      <c r="Y198" s="241">
        <v>25</v>
      </c>
      <c r="Z198" s="242">
        <v>26</v>
      </c>
      <c r="AA198" s="241">
        <v>27</v>
      </c>
      <c r="AB198" s="242">
        <v>28</v>
      </c>
      <c r="AC198" s="241">
        <v>29</v>
      </c>
      <c r="AD198" s="242">
        <v>30</v>
      </c>
      <c r="AE198" s="241">
        <v>31</v>
      </c>
      <c r="AF198" s="242">
        <v>32</v>
      </c>
      <c r="AG198" s="241">
        <v>33</v>
      </c>
      <c r="AH198" s="242">
        <v>34</v>
      </c>
      <c r="AI198" s="243">
        <v>35</v>
      </c>
      <c r="AJ198" s="242">
        <v>36</v>
      </c>
    </row>
    <row r="199" spans="1:36" ht="12.75">
      <c r="A199" s="247" t="s">
        <v>317</v>
      </c>
      <c r="B199" s="253"/>
      <c r="C199" s="253"/>
      <c r="D199" s="254"/>
      <c r="E199" s="254"/>
      <c r="F199" s="253"/>
      <c r="G199" s="251"/>
      <c r="H199" s="251"/>
      <c r="I199" s="251"/>
      <c r="J199" s="251"/>
      <c r="K199" s="251"/>
      <c r="L199" s="249">
        <f>G199+I199+J199+K199</f>
        <v>0</v>
      </c>
      <c r="M199" s="249">
        <f>+L199-H199</f>
        <v>0</v>
      </c>
      <c r="N199" s="251"/>
      <c r="O199" s="251"/>
      <c r="P199" s="235"/>
      <c r="Q199" s="235"/>
      <c r="R199" s="235"/>
      <c r="S199" s="250">
        <f>N199+P199+Q199+R199</f>
        <v>0</v>
      </c>
      <c r="T199" s="250">
        <f>+S199-O199</f>
        <v>0</v>
      </c>
      <c r="U199" s="235"/>
      <c r="V199" s="235"/>
      <c r="W199" s="235"/>
      <c r="X199" s="235"/>
      <c r="Y199" s="235"/>
      <c r="Z199" s="249">
        <f>+U199+W199+Y199+X199</f>
        <v>0</v>
      </c>
      <c r="AA199" s="249">
        <f>+Z199-V199</f>
        <v>0</v>
      </c>
      <c r="AB199" s="251"/>
      <c r="AC199" s="251"/>
      <c r="AD199" s="251"/>
      <c r="AE199" s="251"/>
      <c r="AF199" s="251"/>
      <c r="AG199" s="249">
        <f>+AB199+AD199+AF199+AE199</f>
        <v>0</v>
      </c>
      <c r="AH199" s="249">
        <f>+AG199-AC199</f>
        <v>0</v>
      </c>
      <c r="AI199" s="250">
        <f>L199+S199+Z199+AG199</f>
        <v>0</v>
      </c>
      <c r="AJ199" s="250">
        <f>M199+T199+AA199+AH199</f>
        <v>0</v>
      </c>
    </row>
    <row r="200" spans="1:36" ht="12.75">
      <c r="A200" s="252"/>
      <c r="B200" s="253"/>
      <c r="C200" s="253"/>
      <c r="D200" s="254"/>
      <c r="E200" s="254"/>
      <c r="F200" s="253"/>
      <c r="G200" s="255"/>
      <c r="H200" s="255"/>
      <c r="I200" s="255"/>
      <c r="J200" s="255"/>
      <c r="K200" s="255"/>
      <c r="L200" s="249">
        <f>G200+I200+J200+K200</f>
        <v>0</v>
      </c>
      <c r="M200" s="249">
        <f>+L200-H200</f>
        <v>0</v>
      </c>
      <c r="N200" s="255"/>
      <c r="O200" s="256"/>
      <c r="P200" s="256"/>
      <c r="Q200" s="256"/>
      <c r="R200" s="256"/>
      <c r="S200" s="250">
        <f>N200+P200+Q200+R200</f>
        <v>0</v>
      </c>
      <c r="T200" s="250">
        <f>+S200-O200</f>
        <v>0</v>
      </c>
      <c r="U200" s="256"/>
      <c r="V200" s="256"/>
      <c r="W200" s="256"/>
      <c r="X200" s="256"/>
      <c r="Y200" s="256"/>
      <c r="Z200" s="249">
        <f>+U200+W200+Y200+X200</f>
        <v>0</v>
      </c>
      <c r="AA200" s="249">
        <f>+Z200-V200</f>
        <v>0</v>
      </c>
      <c r="AB200" s="255"/>
      <c r="AC200" s="255"/>
      <c r="AD200" s="255"/>
      <c r="AE200" s="255"/>
      <c r="AF200" s="255"/>
      <c r="AG200" s="249">
        <f>+AB200+AD200+AF200+AE200</f>
        <v>0</v>
      </c>
      <c r="AH200" s="249">
        <f>+AG200-AC200</f>
        <v>0</v>
      </c>
      <c r="AI200" s="250">
        <f>L200+S200+Z200+AG200</f>
        <v>0</v>
      </c>
      <c r="AJ200" s="250">
        <f>M200+T200+AA200+AH200</f>
        <v>0</v>
      </c>
    </row>
    <row r="201" spans="1:36" ht="12.75">
      <c r="A201" s="252"/>
      <c r="B201" s="253"/>
      <c r="C201" s="253"/>
      <c r="D201" s="254"/>
      <c r="E201" s="254"/>
      <c r="F201" s="253"/>
      <c r="G201" s="255"/>
      <c r="H201" s="255"/>
      <c r="I201" s="255"/>
      <c r="J201" s="255"/>
      <c r="K201" s="255"/>
      <c r="L201" s="249">
        <f>G201+I201+J201+K201</f>
        <v>0</v>
      </c>
      <c r="M201" s="249">
        <f>+L201-H201</f>
        <v>0</v>
      </c>
      <c r="N201" s="255"/>
      <c r="O201" s="235"/>
      <c r="P201" s="256"/>
      <c r="Q201" s="235"/>
      <c r="R201" s="256"/>
      <c r="S201" s="250">
        <f>N201+P201+Q201+R201</f>
        <v>0</v>
      </c>
      <c r="T201" s="250">
        <f>+S201-O201</f>
        <v>0</v>
      </c>
      <c r="U201" s="256"/>
      <c r="V201" s="256"/>
      <c r="W201" s="256"/>
      <c r="X201" s="256"/>
      <c r="Y201" s="256"/>
      <c r="Z201" s="249">
        <f>+U201+W201+Y201+X201</f>
        <v>0</v>
      </c>
      <c r="AA201" s="249">
        <f>+Z201-V201</f>
        <v>0</v>
      </c>
      <c r="AB201" s="255"/>
      <c r="AC201" s="255"/>
      <c r="AD201" s="255"/>
      <c r="AE201" s="255"/>
      <c r="AF201" s="255"/>
      <c r="AG201" s="249">
        <f>+AB201+AD201+AF201+AE201</f>
        <v>0</v>
      </c>
      <c r="AH201" s="249">
        <f>+AG201-AC201</f>
        <v>0</v>
      </c>
      <c r="AI201" s="250">
        <f>L201+S201+Z201+AG201</f>
        <v>0</v>
      </c>
      <c r="AJ201" s="250">
        <f>M201+T201+AA201+AH201</f>
        <v>0</v>
      </c>
    </row>
    <row r="202" spans="1:36" ht="12.75">
      <c r="A202" s="252"/>
      <c r="B202" s="253"/>
      <c r="C202" s="253"/>
      <c r="D202" s="254"/>
      <c r="E202" s="254"/>
      <c r="F202" s="253"/>
      <c r="G202" s="255"/>
      <c r="H202" s="255"/>
      <c r="I202" s="255"/>
      <c r="J202" s="255"/>
      <c r="K202" s="255"/>
      <c r="L202" s="250">
        <f>G202+I202+J202+K202</f>
        <v>0</v>
      </c>
      <c r="M202" s="249">
        <f>+L202-H202</f>
        <v>0</v>
      </c>
      <c r="N202" s="255"/>
      <c r="O202" s="255"/>
      <c r="P202" s="256"/>
      <c r="Q202" s="256"/>
      <c r="R202" s="256"/>
      <c r="S202" s="250">
        <f>N202+P202+Q202+R202</f>
        <v>0</v>
      </c>
      <c r="T202" s="250">
        <f>+S202-O202</f>
        <v>0</v>
      </c>
      <c r="U202" s="256"/>
      <c r="V202" s="256"/>
      <c r="W202" s="256"/>
      <c r="X202" s="256"/>
      <c r="Y202" s="256"/>
      <c r="Z202" s="249">
        <f>+U202+W202+Y202+X202</f>
        <v>0</v>
      </c>
      <c r="AA202" s="249">
        <f>+Z202-V202</f>
        <v>0</v>
      </c>
      <c r="AB202" s="255"/>
      <c r="AC202" s="255"/>
      <c r="AD202" s="255"/>
      <c r="AE202" s="255"/>
      <c r="AF202" s="255"/>
      <c r="AG202" s="249">
        <f>+AB202+AD202+AF202+AE202</f>
        <v>0</v>
      </c>
      <c r="AH202" s="249">
        <f>+AG202-AC202</f>
        <v>0</v>
      </c>
      <c r="AI202" s="250">
        <f>L202+S202+Z202+AG202</f>
        <v>0</v>
      </c>
      <c r="AJ202" s="250">
        <f>M202+T202+AA202+AH202</f>
        <v>0</v>
      </c>
    </row>
    <row r="203" spans="1:36" ht="12.75">
      <c r="A203" s="252"/>
      <c r="B203" s="253"/>
      <c r="C203" s="253"/>
      <c r="D203" s="254"/>
      <c r="E203" s="254"/>
      <c r="F203" s="253"/>
      <c r="G203" s="255"/>
      <c r="H203" s="255"/>
      <c r="I203" s="255"/>
      <c r="J203" s="255"/>
      <c r="K203" s="255"/>
      <c r="L203" s="250">
        <f>G203+I203+J203+K203</f>
        <v>0</v>
      </c>
      <c r="M203" s="249">
        <f>+L203-H203</f>
        <v>0</v>
      </c>
      <c r="N203" s="255"/>
      <c r="O203" s="256"/>
      <c r="P203" s="256"/>
      <c r="Q203" s="256"/>
      <c r="R203" s="256"/>
      <c r="S203" s="250">
        <f>N203+P203+Q203+R203</f>
        <v>0</v>
      </c>
      <c r="T203" s="250">
        <f>+S203-O203</f>
        <v>0</v>
      </c>
      <c r="U203" s="256"/>
      <c r="V203" s="256"/>
      <c r="W203" s="256"/>
      <c r="X203" s="256"/>
      <c r="Y203" s="256"/>
      <c r="Z203" s="249">
        <f>+U203+W203+Y203+X203</f>
        <v>0</v>
      </c>
      <c r="AA203" s="249">
        <f>+Z203-V203</f>
        <v>0</v>
      </c>
      <c r="AB203" s="255"/>
      <c r="AC203" s="255"/>
      <c r="AD203" s="255"/>
      <c r="AE203" s="255"/>
      <c r="AF203" s="255"/>
      <c r="AG203" s="249">
        <f>+AB203+AD203+AF203+AE203</f>
        <v>0</v>
      </c>
      <c r="AH203" s="249">
        <f>+AG203-AC203</f>
        <v>0</v>
      </c>
      <c r="AI203" s="250">
        <f>L203+S203+Z203+AG203</f>
        <v>0</v>
      </c>
      <c r="AJ203" s="250">
        <f>M203+T203+AA203+AH203</f>
        <v>0</v>
      </c>
    </row>
    <row r="204" spans="1:36" ht="12.75">
      <c r="A204" s="252"/>
      <c r="B204" s="253"/>
      <c r="C204" s="253"/>
      <c r="D204" s="254"/>
      <c r="E204" s="254"/>
      <c r="F204" s="253"/>
      <c r="G204" s="255"/>
      <c r="H204" s="255"/>
      <c r="I204" s="255"/>
      <c r="J204" s="255"/>
      <c r="K204" s="255"/>
      <c r="L204" s="250">
        <f>G204+I204+J204+K204</f>
        <v>0</v>
      </c>
      <c r="M204" s="249">
        <f>+L204-H204</f>
        <v>0</v>
      </c>
      <c r="N204" s="255"/>
      <c r="O204" s="235"/>
      <c r="P204" s="235"/>
      <c r="Q204" s="235"/>
      <c r="R204" s="235"/>
      <c r="S204" s="250">
        <f>N204+P204+Q204+R204</f>
        <v>0</v>
      </c>
      <c r="T204" s="250">
        <f>+S204-O204</f>
        <v>0</v>
      </c>
      <c r="U204" s="256"/>
      <c r="V204" s="256"/>
      <c r="W204" s="256"/>
      <c r="X204" s="256"/>
      <c r="Y204" s="256"/>
      <c r="Z204" s="249">
        <f>+U204+W204+Y204+X204</f>
        <v>0</v>
      </c>
      <c r="AA204" s="249">
        <f>+Z204-V204</f>
        <v>0</v>
      </c>
      <c r="AB204" s="255"/>
      <c r="AC204" s="255"/>
      <c r="AD204" s="255"/>
      <c r="AE204" s="255"/>
      <c r="AF204" s="255"/>
      <c r="AG204" s="249">
        <f>+AB204+AD204+AF204+AE204</f>
        <v>0</v>
      </c>
      <c r="AH204" s="249">
        <f>+AG204-AC204</f>
        <v>0</v>
      </c>
      <c r="AI204" s="250">
        <f>L204+S204+Z204+AG204</f>
        <v>0</v>
      </c>
      <c r="AJ204" s="250">
        <f>M204+T204+AA204+AH204</f>
        <v>0</v>
      </c>
    </row>
    <row r="205" spans="1:36" ht="12.75">
      <c r="A205" s="252"/>
      <c r="B205" s="253"/>
      <c r="C205" s="253"/>
      <c r="D205" s="254"/>
      <c r="E205" s="254"/>
      <c r="F205" s="253"/>
      <c r="G205" s="255"/>
      <c r="H205" s="255"/>
      <c r="I205" s="255"/>
      <c r="J205" s="255"/>
      <c r="K205" s="255"/>
      <c r="L205" s="249">
        <f>G205+I205+J205+K205</f>
        <v>0</v>
      </c>
      <c r="M205" s="249">
        <f>+L205-H205</f>
        <v>0</v>
      </c>
      <c r="N205" s="235"/>
      <c r="O205" s="235"/>
      <c r="P205" s="235"/>
      <c r="Q205" s="235"/>
      <c r="R205" s="235"/>
      <c r="S205" s="250">
        <f>N205+P205+Q205+R205</f>
        <v>0</v>
      </c>
      <c r="T205" s="250">
        <f>+S205-O205</f>
        <v>0</v>
      </c>
      <c r="U205" s="256"/>
      <c r="V205" s="256"/>
      <c r="W205" s="256"/>
      <c r="X205" s="256"/>
      <c r="Y205" s="256"/>
      <c r="Z205" s="249">
        <f>+U205+W205+Y205+X205</f>
        <v>0</v>
      </c>
      <c r="AA205" s="249">
        <f>+Z205-V205</f>
        <v>0</v>
      </c>
      <c r="AB205" s="255"/>
      <c r="AC205" s="255"/>
      <c r="AD205" s="255"/>
      <c r="AE205" s="255"/>
      <c r="AF205" s="255"/>
      <c r="AG205" s="249">
        <f>+AB205+AD205+AF205+AE205</f>
        <v>0</v>
      </c>
      <c r="AH205" s="249">
        <f>+AG205-AC205</f>
        <v>0</v>
      </c>
      <c r="AI205" s="250">
        <f>L205+S205+Z205+AG205</f>
        <v>0</v>
      </c>
      <c r="AJ205" s="250">
        <f>M205+T205+AA205+AH205</f>
        <v>0</v>
      </c>
    </row>
    <row r="206" spans="1:36" ht="12.75">
      <c r="A206" s="252"/>
      <c r="B206" s="253"/>
      <c r="C206" s="253"/>
      <c r="D206" s="254"/>
      <c r="E206" s="254"/>
      <c r="F206" s="253"/>
      <c r="G206" s="255"/>
      <c r="H206" s="255"/>
      <c r="I206" s="255"/>
      <c r="J206" s="255"/>
      <c r="K206" s="255"/>
      <c r="L206" s="250">
        <f>G206+I206+J206+K206</f>
        <v>0</v>
      </c>
      <c r="M206" s="249">
        <f>+L206-H206</f>
        <v>0</v>
      </c>
      <c r="N206" s="235"/>
      <c r="O206" s="235"/>
      <c r="P206" s="235"/>
      <c r="Q206" s="235"/>
      <c r="R206" s="235"/>
      <c r="S206" s="250">
        <f>N206+P206+Q206+R206</f>
        <v>0</v>
      </c>
      <c r="T206" s="250">
        <f>+S206-O206</f>
        <v>0</v>
      </c>
      <c r="U206" s="256"/>
      <c r="V206" s="256"/>
      <c r="W206" s="256"/>
      <c r="X206" s="256"/>
      <c r="Y206" s="256"/>
      <c r="Z206" s="249">
        <f>+U206+W206+Y206+X206</f>
        <v>0</v>
      </c>
      <c r="AA206" s="249">
        <f>+Z206-V206</f>
        <v>0</v>
      </c>
      <c r="AB206" s="255"/>
      <c r="AC206" s="255"/>
      <c r="AD206" s="255"/>
      <c r="AE206" s="255"/>
      <c r="AF206" s="255"/>
      <c r="AG206" s="249">
        <f>+AB206+AD206+AF206+AE206</f>
        <v>0</v>
      </c>
      <c r="AH206" s="249">
        <f>+AG206-AC206</f>
        <v>0</v>
      </c>
      <c r="AI206" s="250">
        <f>L206+S206+Z206+AG206</f>
        <v>0</v>
      </c>
      <c r="AJ206" s="250">
        <f>M206+T206+AA206+AH206</f>
        <v>0</v>
      </c>
    </row>
    <row r="207" spans="1:36" ht="12.75">
      <c r="A207" s="252"/>
      <c r="B207" s="253"/>
      <c r="C207" s="253"/>
      <c r="D207" s="254"/>
      <c r="E207" s="254"/>
      <c r="F207" s="253"/>
      <c r="G207" s="255"/>
      <c r="H207" s="255"/>
      <c r="I207" s="255"/>
      <c r="J207" s="255"/>
      <c r="K207" s="255"/>
      <c r="L207" s="250">
        <f>G207+I207+J207+K207</f>
        <v>0</v>
      </c>
      <c r="M207" s="249">
        <f>+L207-H207</f>
        <v>0</v>
      </c>
      <c r="N207" s="235"/>
      <c r="O207" s="235"/>
      <c r="P207" s="235"/>
      <c r="Q207" s="235"/>
      <c r="R207" s="235"/>
      <c r="S207" s="250">
        <f>N207+P207+Q207+R207</f>
        <v>0</v>
      </c>
      <c r="T207" s="250">
        <f>+S207-O207</f>
        <v>0</v>
      </c>
      <c r="U207" s="256"/>
      <c r="V207" s="256"/>
      <c r="W207" s="256"/>
      <c r="X207" s="256"/>
      <c r="Y207" s="256"/>
      <c r="Z207" s="249">
        <f>+U207+W207+Y207+X207</f>
        <v>0</v>
      </c>
      <c r="AA207" s="249">
        <f>+Z207-V207</f>
        <v>0</v>
      </c>
      <c r="AB207" s="255"/>
      <c r="AC207" s="255"/>
      <c r="AD207" s="255"/>
      <c r="AE207" s="255"/>
      <c r="AF207" s="255"/>
      <c r="AG207" s="249">
        <f>+AB207+AD207+AF207+AE207</f>
        <v>0</v>
      </c>
      <c r="AH207" s="249">
        <f>+AG207-AC207</f>
        <v>0</v>
      </c>
      <c r="AI207" s="250">
        <f>L207+S207+Z207+AG207</f>
        <v>0</v>
      </c>
      <c r="AJ207" s="250">
        <f>M207+T207+AA207+AH207</f>
        <v>0</v>
      </c>
    </row>
    <row r="208" spans="1:36" ht="12.75">
      <c r="A208" s="259"/>
      <c r="B208" s="253"/>
      <c r="C208" s="253"/>
      <c r="D208" s="254"/>
      <c r="E208" s="254"/>
      <c r="F208" s="253"/>
      <c r="G208" s="255"/>
      <c r="H208" s="255"/>
      <c r="I208" s="255"/>
      <c r="J208" s="255"/>
      <c r="K208" s="255"/>
      <c r="L208" s="250">
        <f>G208+I208+J208+K208</f>
        <v>0</v>
      </c>
      <c r="M208" s="249">
        <f>+L208-H208</f>
        <v>0</v>
      </c>
      <c r="N208" s="235"/>
      <c r="O208" s="235"/>
      <c r="P208" s="235"/>
      <c r="Q208" s="235"/>
      <c r="R208" s="235"/>
      <c r="S208" s="250">
        <f>N208+P208+Q208+R208</f>
        <v>0</v>
      </c>
      <c r="T208" s="250">
        <f>+S208-O208</f>
        <v>0</v>
      </c>
      <c r="U208" s="256"/>
      <c r="V208" s="256"/>
      <c r="W208" s="256"/>
      <c r="X208" s="256"/>
      <c r="Y208" s="256"/>
      <c r="Z208" s="249">
        <f>+U208+W208+Y208+X208</f>
        <v>0</v>
      </c>
      <c r="AA208" s="249">
        <f>+Z208-V208</f>
        <v>0</v>
      </c>
      <c r="AB208" s="255"/>
      <c r="AC208" s="255"/>
      <c r="AD208" s="255"/>
      <c r="AE208" s="255"/>
      <c r="AF208" s="255"/>
      <c r="AG208" s="249">
        <f>+AB208+AD208+AF208+AE208</f>
        <v>0</v>
      </c>
      <c r="AH208" s="249">
        <f>+AG208-AC208</f>
        <v>0</v>
      </c>
      <c r="AI208" s="250">
        <f>L208+S208+Z208+AG208</f>
        <v>0</v>
      </c>
      <c r="AJ208" s="250">
        <f>M208+T208+AA208+AH208</f>
        <v>0</v>
      </c>
    </row>
    <row r="209" spans="1:36" ht="13.5">
      <c r="A209" s="260" t="s">
        <v>311</v>
      </c>
      <c r="B209" s="290"/>
      <c r="C209" s="291"/>
      <c r="D209" s="292"/>
      <c r="E209" s="292"/>
      <c r="F209" s="291"/>
      <c r="G209" s="293">
        <f>SUM(G200:G208)</f>
        <v>0</v>
      </c>
      <c r="H209" s="293">
        <f>SUM(H200:H208)</f>
        <v>0</v>
      </c>
      <c r="I209" s="293">
        <f>SUM(I200:I208)</f>
        <v>0</v>
      </c>
      <c r="J209" s="293">
        <f>SUM(J200:J208)</f>
        <v>0</v>
      </c>
      <c r="K209" s="293">
        <f>SUM(K200:K208)</f>
        <v>0</v>
      </c>
      <c r="L209" s="293">
        <f>SUM(L200:L208)</f>
        <v>0</v>
      </c>
      <c r="M209" s="293">
        <f>SUM(M200:M208)</f>
        <v>0</v>
      </c>
      <c r="N209" s="293">
        <f>SUM(N200:N208)</f>
        <v>0</v>
      </c>
      <c r="O209" s="293">
        <f>SUM(O200:O208)</f>
        <v>0</v>
      </c>
      <c r="P209" s="293">
        <f>SUM(P200:P208)</f>
        <v>0</v>
      </c>
      <c r="Q209" s="293">
        <f>SUM(Q200:Q208)</f>
        <v>0</v>
      </c>
      <c r="R209" s="293">
        <f>SUM(R200:R208)</f>
        <v>0</v>
      </c>
      <c r="S209" s="293">
        <f>SUM(S200:S208)</f>
        <v>0</v>
      </c>
      <c r="T209" s="293">
        <f>SUM(T200:T208)</f>
        <v>0</v>
      </c>
      <c r="U209" s="293">
        <f>SUM(U200:U208)</f>
        <v>0</v>
      </c>
      <c r="V209" s="293">
        <f>SUM(V200:V208)</f>
        <v>0</v>
      </c>
      <c r="W209" s="293">
        <f>SUM(W200:W208)</f>
        <v>0</v>
      </c>
      <c r="X209" s="293">
        <f>SUM(X200:X208)</f>
        <v>0</v>
      </c>
      <c r="Y209" s="293">
        <f>SUM(Y200:Y208)</f>
        <v>0</v>
      </c>
      <c r="Z209" s="293">
        <f>SUM(Z200:Z208)</f>
        <v>0</v>
      </c>
      <c r="AA209" s="293">
        <f>SUM(AA200:AA208)</f>
        <v>0</v>
      </c>
      <c r="AB209" s="293">
        <f>SUM(AB200:AB208)</f>
        <v>0</v>
      </c>
      <c r="AC209" s="293">
        <f>SUM(AC200:AC208)</f>
        <v>0</v>
      </c>
      <c r="AD209" s="293">
        <f>SUM(AD200:AD208)</f>
        <v>0</v>
      </c>
      <c r="AE209" s="293">
        <f>SUM(AE200:AE208)</f>
        <v>0</v>
      </c>
      <c r="AF209" s="293">
        <f>SUM(AF200:AF208)</f>
        <v>0</v>
      </c>
      <c r="AG209" s="293">
        <f>SUM(AG200:AG208)</f>
        <v>0</v>
      </c>
      <c r="AH209" s="293">
        <f>SUM(AH200:AH208)</f>
        <v>0</v>
      </c>
      <c r="AI209" s="293">
        <f>SUM(AI200:AI208)</f>
        <v>0</v>
      </c>
      <c r="AJ209" s="293">
        <f>SUM(AJ200:AJ208)</f>
        <v>0</v>
      </c>
    </row>
    <row r="210" spans="1:36" ht="13.5">
      <c r="A210" s="263" t="s">
        <v>312</v>
      </c>
      <c r="B210" s="287"/>
      <c r="C210" s="253"/>
      <c r="D210" s="254"/>
      <c r="E210" s="254"/>
      <c r="F210" s="253"/>
      <c r="G210" s="249">
        <f>G209+G199</f>
        <v>0</v>
      </c>
      <c r="H210" s="249">
        <f>H209+H199</f>
        <v>0</v>
      </c>
      <c r="I210" s="249">
        <f>I209+I199</f>
        <v>0</v>
      </c>
      <c r="J210" s="249">
        <f>J209+J199</f>
        <v>0</v>
      </c>
      <c r="K210" s="249">
        <f>K209+K199</f>
        <v>0</v>
      </c>
      <c r="L210" s="249">
        <f>L209+L199</f>
        <v>0</v>
      </c>
      <c r="M210" s="249">
        <f>M209+M199</f>
        <v>0</v>
      </c>
      <c r="N210" s="249">
        <f>N209+N199</f>
        <v>0</v>
      </c>
      <c r="O210" s="249">
        <f>O209+O199</f>
        <v>0</v>
      </c>
      <c r="P210" s="249">
        <f>P209+P199</f>
        <v>0</v>
      </c>
      <c r="Q210" s="249">
        <f>Q209+Q199</f>
        <v>0</v>
      </c>
      <c r="R210" s="249">
        <f>R209+R199</f>
        <v>0</v>
      </c>
      <c r="S210" s="249">
        <f>S209+S199</f>
        <v>0</v>
      </c>
      <c r="T210" s="249">
        <f>T209+T199</f>
        <v>0</v>
      </c>
      <c r="U210" s="249">
        <f>U209+U199</f>
        <v>0</v>
      </c>
      <c r="V210" s="249">
        <f>V209+V199</f>
        <v>0</v>
      </c>
      <c r="W210" s="249">
        <f>W209+W199</f>
        <v>0</v>
      </c>
      <c r="X210" s="249">
        <f>X209+X199</f>
        <v>0</v>
      </c>
      <c r="Y210" s="249">
        <f>Y209+Y199</f>
        <v>0</v>
      </c>
      <c r="Z210" s="249">
        <f>Z209+Z199</f>
        <v>0</v>
      </c>
      <c r="AA210" s="249">
        <f>AA209+AA199</f>
        <v>0</v>
      </c>
      <c r="AB210" s="249">
        <f>AB209+AB199</f>
        <v>0</v>
      </c>
      <c r="AC210" s="249">
        <f>AC209+AC199</f>
        <v>0</v>
      </c>
      <c r="AD210" s="249">
        <f>AD209+AD199</f>
        <v>0</v>
      </c>
      <c r="AE210" s="249">
        <f>AE209+AE199</f>
        <v>0</v>
      </c>
      <c r="AF210" s="249">
        <f>AF209+AF199</f>
        <v>0</v>
      </c>
      <c r="AG210" s="249">
        <f>AG209+AG199</f>
        <v>0</v>
      </c>
      <c r="AH210" s="249">
        <f>AH209+AH199</f>
        <v>0</v>
      </c>
      <c r="AI210" s="249">
        <f>AI209+AI199</f>
        <v>0</v>
      </c>
      <c r="AJ210" s="249">
        <f>AJ209+AJ199</f>
        <v>0</v>
      </c>
    </row>
    <row r="211" spans="1:36" ht="14.25">
      <c r="A211" s="294"/>
      <c r="B211" s="295"/>
      <c r="C211" s="267"/>
      <c r="D211" s="268"/>
      <c r="E211" s="268"/>
      <c r="F211" s="267"/>
      <c r="G211" s="296"/>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row>
    <row r="212" spans="1:36" ht="13.5">
      <c r="A212" s="224" t="s">
        <v>272</v>
      </c>
      <c r="B212" s="295"/>
      <c r="C212" s="267"/>
      <c r="D212" s="268"/>
      <c r="E212" s="268"/>
      <c r="F212" s="267"/>
      <c r="G212" s="296"/>
      <c r="H212" s="296"/>
      <c r="I212" s="296"/>
      <c r="J212" s="296"/>
      <c r="K212" s="296"/>
      <c r="L212" s="296"/>
      <c r="M212" s="296"/>
      <c r="N212" s="296"/>
      <c r="O212" s="296"/>
      <c r="P212" s="296"/>
      <c r="Q212" s="296"/>
      <c r="R212" s="296"/>
      <c r="S212" s="296"/>
      <c r="T212" s="296"/>
      <c r="U212" s="296"/>
      <c r="V212" s="296"/>
      <c r="W212" s="296"/>
      <c r="X212" s="296"/>
      <c r="Y212" s="296"/>
      <c r="Z212" s="296"/>
      <c r="AA212" s="296"/>
      <c r="AB212" s="296"/>
      <c r="AC212" s="296"/>
      <c r="AD212" s="296"/>
      <c r="AE212" s="296"/>
      <c r="AF212" s="296"/>
      <c r="AG212" s="296"/>
      <c r="AH212" s="296"/>
      <c r="AI212" s="296"/>
      <c r="AJ212" s="296"/>
    </row>
    <row r="213" spans="1:36" ht="13.5">
      <c r="A213" s="224" t="s">
        <v>328</v>
      </c>
      <c r="B213" s="295"/>
      <c r="C213" s="267"/>
      <c r="D213" s="268"/>
      <c r="E213" s="268"/>
      <c r="F213" s="267"/>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row>
    <row r="214" spans="1:36" ht="13.5">
      <c r="A214" s="224"/>
      <c r="B214" s="295"/>
      <c r="C214" s="267"/>
      <c r="D214" s="268"/>
      <c r="E214" s="268"/>
      <c r="F214" s="267"/>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row>
    <row r="215" spans="1:36" ht="12.75">
      <c r="A215" s="224" t="s">
        <v>279</v>
      </c>
      <c r="B215" s="224"/>
      <c r="C215" s="267"/>
      <c r="D215" s="268"/>
      <c r="E215" s="268"/>
      <c r="F215" s="267"/>
      <c r="G215" s="296"/>
      <c r="H215" s="296"/>
      <c r="I215" s="296"/>
      <c r="J215" s="296"/>
      <c r="K215" s="296"/>
      <c r="L215" s="296"/>
      <c r="M215" s="296"/>
      <c r="N215" s="296"/>
      <c r="O215" s="296"/>
      <c r="P215" s="296"/>
      <c r="Q215" s="296"/>
      <c r="R215" s="296"/>
      <c r="S215" s="296"/>
      <c r="T215" s="296"/>
      <c r="U215" s="296"/>
      <c r="V215" s="296"/>
      <c r="W215" s="296"/>
      <c r="X215" s="296"/>
      <c r="Y215" s="296"/>
      <c r="Z215" s="296"/>
      <c r="AA215" s="296"/>
      <c r="AB215" s="296"/>
      <c r="AC215" s="296"/>
      <c r="AD215" s="296"/>
      <c r="AE215" s="296"/>
      <c r="AF215" s="296"/>
      <c r="AG215" s="296"/>
      <c r="AH215" s="296"/>
      <c r="AI215" s="296"/>
      <c r="AJ215" s="296"/>
    </row>
    <row r="216" spans="1:36" ht="12.75">
      <c r="A216" s="224" t="s">
        <v>280</v>
      </c>
      <c r="B216" s="224"/>
      <c r="C216" s="267"/>
      <c r="D216" s="268"/>
      <c r="E216" s="268"/>
      <c r="F216" s="267"/>
      <c r="G216" s="296"/>
      <c r="H216" s="296"/>
      <c r="I216" s="296"/>
      <c r="J216" s="296"/>
      <c r="K216" s="296"/>
      <c r="L216" s="296"/>
      <c r="M216" s="296"/>
      <c r="N216" s="296"/>
      <c r="O216" s="296"/>
      <c r="P216" s="296"/>
      <c r="Q216" s="296"/>
      <c r="R216" s="296"/>
      <c r="S216" s="296"/>
      <c r="T216" s="296"/>
      <c r="U216" s="296"/>
      <c r="V216" s="296"/>
      <c r="W216" s="296"/>
      <c r="X216" s="296"/>
      <c r="Y216" s="296"/>
      <c r="Z216" s="296"/>
      <c r="AA216" s="296"/>
      <c r="AB216" s="296"/>
      <c r="AC216" s="296"/>
      <c r="AD216" s="296"/>
      <c r="AE216" s="296"/>
      <c r="AF216" s="296"/>
      <c r="AG216" s="296"/>
      <c r="AH216" s="296"/>
      <c r="AI216" s="296"/>
      <c r="AJ216" s="296"/>
    </row>
    <row r="217" spans="1:36" ht="13.5">
      <c r="A217" s="224" t="s">
        <v>329</v>
      </c>
      <c r="B217" s="295"/>
      <c r="C217" s="267"/>
      <c r="D217" s="268"/>
      <c r="E217" s="268"/>
      <c r="F217" s="267"/>
      <c r="G217" s="296"/>
      <c r="H217" s="296"/>
      <c r="I217" s="296"/>
      <c r="J217" s="296"/>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row>
    <row r="218" spans="1:36" ht="13.5">
      <c r="A218" s="272" t="s">
        <v>316</v>
      </c>
      <c r="B218" s="297"/>
      <c r="C218" s="273"/>
      <c r="D218" s="274"/>
      <c r="E218" s="274"/>
      <c r="F218" s="273"/>
      <c r="G218" s="296"/>
      <c r="H218" s="296"/>
      <c r="I218" s="296"/>
      <c r="J218" s="296"/>
      <c r="K218" s="296"/>
      <c r="L218" s="296"/>
      <c r="M218" s="296"/>
      <c r="N218" s="296"/>
      <c r="O218" s="296"/>
      <c r="P218" s="296"/>
      <c r="Q218" s="296"/>
      <c r="R218" s="296"/>
      <c r="S218" s="296"/>
      <c r="T218" s="296"/>
      <c r="U218" s="296"/>
      <c r="V218" s="296"/>
      <c r="W218" s="296"/>
      <c r="X218" s="296"/>
      <c r="Y218" s="296"/>
      <c r="Z218" s="296"/>
      <c r="AA218" s="296"/>
      <c r="AB218" s="296"/>
      <c r="AC218" s="296"/>
      <c r="AD218" s="296"/>
      <c r="AE218" s="296"/>
      <c r="AF218" s="296"/>
      <c r="AG218" s="296"/>
      <c r="AH218" s="296"/>
      <c r="AI218" s="296"/>
      <c r="AJ218" s="296"/>
    </row>
    <row r="219" spans="1:36" ht="13.5" customHeight="1">
      <c r="A219" s="683" t="s">
        <v>282</v>
      </c>
      <c r="B219" s="672" t="s">
        <v>283</v>
      </c>
      <c r="C219" s="673" t="s">
        <v>284</v>
      </c>
      <c r="D219" s="686" t="s">
        <v>285</v>
      </c>
      <c r="E219" s="686" t="s">
        <v>286</v>
      </c>
      <c r="F219" s="687" t="s">
        <v>287</v>
      </c>
      <c r="G219" s="682" t="s">
        <v>288</v>
      </c>
      <c r="H219" s="682"/>
      <c r="I219" s="682"/>
      <c r="J219" s="682"/>
      <c r="K219" s="682"/>
      <c r="L219" s="682"/>
      <c r="M219" s="682"/>
      <c r="N219" s="682" t="s">
        <v>289</v>
      </c>
      <c r="O219" s="682"/>
      <c r="P219" s="682"/>
      <c r="Q219" s="682"/>
      <c r="R219" s="682"/>
      <c r="S219" s="682"/>
      <c r="T219" s="682"/>
      <c r="U219" s="684" t="s">
        <v>22</v>
      </c>
      <c r="V219" s="684"/>
      <c r="W219" s="684"/>
      <c r="X219" s="684"/>
      <c r="Y219" s="684"/>
      <c r="Z219" s="684"/>
      <c r="AA219" s="684"/>
      <c r="AB219" s="685" t="s">
        <v>290</v>
      </c>
      <c r="AC219" s="685"/>
      <c r="AD219" s="685"/>
      <c r="AE219" s="685"/>
      <c r="AF219" s="685"/>
      <c r="AG219" s="685"/>
      <c r="AH219" s="685"/>
      <c r="AI219" s="229" t="s">
        <v>291</v>
      </c>
      <c r="AJ219" s="229" t="s">
        <v>292</v>
      </c>
    </row>
    <row r="220" spans="1:36" ht="12.75" customHeight="1">
      <c r="A220" s="683"/>
      <c r="B220" s="672"/>
      <c r="C220" s="673"/>
      <c r="D220" s="686"/>
      <c r="E220" s="686"/>
      <c r="F220" s="687"/>
      <c r="G220" s="708" t="s">
        <v>293</v>
      </c>
      <c r="H220" s="704" t="s">
        <v>294</v>
      </c>
      <c r="I220" s="704" t="s">
        <v>295</v>
      </c>
      <c r="J220" s="705" t="s">
        <v>277</v>
      </c>
      <c r="K220" s="705"/>
      <c r="L220" s="704" t="s">
        <v>296</v>
      </c>
      <c r="M220" s="706" t="s">
        <v>297</v>
      </c>
      <c r="N220" s="708" t="s">
        <v>298</v>
      </c>
      <c r="O220" s="704" t="s">
        <v>294</v>
      </c>
      <c r="P220" s="704" t="s">
        <v>299</v>
      </c>
      <c r="Q220" s="705" t="s">
        <v>277</v>
      </c>
      <c r="R220" s="705"/>
      <c r="S220" s="704" t="s">
        <v>300</v>
      </c>
      <c r="T220" s="706" t="s">
        <v>301</v>
      </c>
      <c r="U220" s="708" t="s">
        <v>298</v>
      </c>
      <c r="V220" s="704" t="s">
        <v>294</v>
      </c>
      <c r="W220" s="704" t="s">
        <v>299</v>
      </c>
      <c r="X220" s="705" t="s">
        <v>277</v>
      </c>
      <c r="Y220" s="705"/>
      <c r="Z220" s="706" t="s">
        <v>302</v>
      </c>
      <c r="AA220" s="706" t="s">
        <v>303</v>
      </c>
      <c r="AB220" s="708" t="s">
        <v>298</v>
      </c>
      <c r="AC220" s="704" t="s">
        <v>294</v>
      </c>
      <c r="AD220" s="704" t="s">
        <v>299</v>
      </c>
      <c r="AE220" s="705" t="s">
        <v>277</v>
      </c>
      <c r="AF220" s="705"/>
      <c r="AG220" s="706" t="s">
        <v>304</v>
      </c>
      <c r="AH220" s="707" t="s">
        <v>305</v>
      </c>
      <c r="AI220" s="236" t="s">
        <v>104</v>
      </c>
      <c r="AJ220" s="236" t="s">
        <v>104</v>
      </c>
    </row>
    <row r="221" spans="1:36" ht="33.75">
      <c r="A221" s="683"/>
      <c r="B221" s="672"/>
      <c r="C221" s="673"/>
      <c r="D221" s="686"/>
      <c r="E221" s="686"/>
      <c r="F221" s="687"/>
      <c r="G221" s="708"/>
      <c r="H221" s="704"/>
      <c r="I221" s="704"/>
      <c r="J221" s="233" t="s">
        <v>306</v>
      </c>
      <c r="K221" s="233" t="s">
        <v>307</v>
      </c>
      <c r="L221" s="704"/>
      <c r="M221" s="706"/>
      <c r="N221" s="708"/>
      <c r="O221" s="704"/>
      <c r="P221" s="704"/>
      <c r="Q221" s="233" t="s">
        <v>306</v>
      </c>
      <c r="R221" s="233" t="s">
        <v>307</v>
      </c>
      <c r="S221" s="704"/>
      <c r="T221" s="706"/>
      <c r="U221" s="708"/>
      <c r="V221" s="704"/>
      <c r="W221" s="704"/>
      <c r="X221" s="233" t="s">
        <v>306</v>
      </c>
      <c r="Y221" s="235" t="s">
        <v>307</v>
      </c>
      <c r="Z221" s="706"/>
      <c r="AA221" s="706"/>
      <c r="AB221" s="708"/>
      <c r="AC221" s="704"/>
      <c r="AD221" s="704"/>
      <c r="AE221" s="233" t="s">
        <v>306</v>
      </c>
      <c r="AF221" s="235" t="s">
        <v>307</v>
      </c>
      <c r="AG221" s="706"/>
      <c r="AH221" s="707"/>
      <c r="AI221" s="238" t="s">
        <v>308</v>
      </c>
      <c r="AJ221" s="238" t="s">
        <v>309</v>
      </c>
    </row>
    <row r="222" spans="1:36" ht="10.5" customHeight="1">
      <c r="A222" s="243">
        <v>1</v>
      </c>
      <c r="B222" s="242">
        <v>2</v>
      </c>
      <c r="C222" s="243">
        <v>3</v>
      </c>
      <c r="D222" s="242">
        <v>4</v>
      </c>
      <c r="E222" s="243">
        <v>5</v>
      </c>
      <c r="F222" s="242">
        <v>6</v>
      </c>
      <c r="G222" s="243">
        <v>7</v>
      </c>
      <c r="H222" s="242">
        <v>8</v>
      </c>
      <c r="I222" s="243">
        <v>9</v>
      </c>
      <c r="J222" s="242">
        <v>10</v>
      </c>
      <c r="K222" s="243">
        <v>11</v>
      </c>
      <c r="L222" s="242">
        <v>12</v>
      </c>
      <c r="M222" s="243">
        <v>13</v>
      </c>
      <c r="N222" s="242">
        <v>14</v>
      </c>
      <c r="O222" s="243">
        <v>15</v>
      </c>
      <c r="P222" s="242">
        <v>16</v>
      </c>
      <c r="Q222" s="243">
        <v>17</v>
      </c>
      <c r="R222" s="242">
        <v>18</v>
      </c>
      <c r="S222" s="243">
        <v>19</v>
      </c>
      <c r="T222" s="242">
        <v>20</v>
      </c>
      <c r="U222" s="243">
        <v>21</v>
      </c>
      <c r="V222" s="242">
        <v>22</v>
      </c>
      <c r="W222" s="243">
        <v>23</v>
      </c>
      <c r="X222" s="242">
        <v>24</v>
      </c>
      <c r="Y222" s="243">
        <v>25</v>
      </c>
      <c r="Z222" s="242">
        <v>26</v>
      </c>
      <c r="AA222" s="243">
        <v>27</v>
      </c>
      <c r="AB222" s="242">
        <v>28</v>
      </c>
      <c r="AC222" s="243">
        <v>29</v>
      </c>
      <c r="AD222" s="242">
        <v>30</v>
      </c>
      <c r="AE222" s="243">
        <v>31</v>
      </c>
      <c r="AF222" s="242">
        <v>32</v>
      </c>
      <c r="AG222" s="243">
        <v>33</v>
      </c>
      <c r="AH222" s="242">
        <v>34</v>
      </c>
      <c r="AI222" s="243">
        <v>35</v>
      </c>
      <c r="AJ222" s="242">
        <v>36</v>
      </c>
    </row>
    <row r="223" spans="1:36" ht="12.75">
      <c r="A223" s="276" t="s">
        <v>310</v>
      </c>
      <c r="B223" s="277"/>
      <c r="C223" s="277"/>
      <c r="D223" s="278"/>
      <c r="E223" s="278"/>
      <c r="F223" s="277"/>
      <c r="G223" s="298"/>
      <c r="H223" s="298"/>
      <c r="I223" s="298"/>
      <c r="J223" s="298"/>
      <c r="K223" s="298"/>
      <c r="L223" s="250">
        <f>G223+I223+J223+K223</f>
        <v>0</v>
      </c>
      <c r="M223" s="250">
        <f>+L223-H223</f>
        <v>0</v>
      </c>
      <c r="N223" s="298"/>
      <c r="O223" s="298"/>
      <c r="P223" s="234"/>
      <c r="Q223" s="234"/>
      <c r="R223" s="234"/>
      <c r="S223" s="250">
        <f>N223+P223+Q223+R223</f>
        <v>0</v>
      </c>
      <c r="T223" s="250">
        <f>+S223-O223</f>
        <v>0</v>
      </c>
      <c r="U223" s="234"/>
      <c r="V223" s="234"/>
      <c r="W223" s="234"/>
      <c r="X223" s="234"/>
      <c r="Y223" s="234"/>
      <c r="Z223" s="250">
        <f>+U223+W223+Y223+X223</f>
        <v>0</v>
      </c>
      <c r="AA223" s="250">
        <f>+Z223-V223</f>
        <v>0</v>
      </c>
      <c r="AB223" s="298"/>
      <c r="AC223" s="298"/>
      <c r="AD223" s="298"/>
      <c r="AE223" s="298"/>
      <c r="AF223" s="298"/>
      <c r="AG223" s="250">
        <f>+AB223+AD223+AF223+AE223</f>
        <v>0</v>
      </c>
      <c r="AH223" s="250">
        <f>+AG223-AC223</f>
        <v>0</v>
      </c>
      <c r="AI223" s="250">
        <f>L223+S223+Z223+AG223</f>
        <v>0</v>
      </c>
      <c r="AJ223" s="250">
        <f>M223+T223+AA223+AH223</f>
        <v>0</v>
      </c>
    </row>
    <row r="224" spans="1:36" ht="12.75">
      <c r="A224" s="252"/>
      <c r="B224" s="253"/>
      <c r="C224" s="277"/>
      <c r="D224" s="278"/>
      <c r="E224" s="278"/>
      <c r="F224" s="277"/>
      <c r="G224" s="255"/>
      <c r="H224" s="255"/>
      <c r="I224" s="255"/>
      <c r="J224" s="255"/>
      <c r="K224" s="255"/>
      <c r="L224" s="249">
        <f>G224+I224+J224+K224</f>
        <v>0</v>
      </c>
      <c r="M224" s="249">
        <f>+L224-H224</f>
        <v>0</v>
      </c>
      <c r="N224" s="255"/>
      <c r="O224" s="255"/>
      <c r="P224" s="235"/>
      <c r="Q224" s="235"/>
      <c r="R224" s="235"/>
      <c r="S224" s="250">
        <f>N224+P224+Q224+R224</f>
        <v>0</v>
      </c>
      <c r="T224" s="250">
        <f>+S224-O224</f>
        <v>0</v>
      </c>
      <c r="U224" s="256"/>
      <c r="V224" s="256"/>
      <c r="W224" s="256"/>
      <c r="X224" s="256"/>
      <c r="Y224" s="256"/>
      <c r="Z224" s="249">
        <f>+U224+W224+Y224+X224</f>
        <v>0</v>
      </c>
      <c r="AA224" s="249">
        <f>+Z224-V224</f>
        <v>0</v>
      </c>
      <c r="AB224" s="255"/>
      <c r="AC224" s="255"/>
      <c r="AD224" s="255"/>
      <c r="AE224" s="255"/>
      <c r="AF224" s="255"/>
      <c r="AG224" s="249">
        <f>+AB224+AD224+AF224+AE224</f>
        <v>0</v>
      </c>
      <c r="AH224" s="249">
        <f>+AG224-AC224</f>
        <v>0</v>
      </c>
      <c r="AI224" s="250">
        <f>L224+S224+Z224+AG224</f>
        <v>0</v>
      </c>
      <c r="AJ224" s="250">
        <f>M224+T224+AA224+AH224</f>
        <v>0</v>
      </c>
    </row>
    <row r="225" spans="1:36" ht="12.75">
      <c r="A225" s="276"/>
      <c r="B225" s="277"/>
      <c r="C225" s="277"/>
      <c r="D225" s="278"/>
      <c r="E225" s="278"/>
      <c r="F225" s="277"/>
      <c r="G225" s="299"/>
      <c r="H225" s="299"/>
      <c r="I225" s="299"/>
      <c r="J225" s="299"/>
      <c r="K225" s="299"/>
      <c r="L225" s="249">
        <f>G225+I225+J225+K225</f>
        <v>0</v>
      </c>
      <c r="M225" s="249">
        <f>+L225-H225</f>
        <v>0</v>
      </c>
      <c r="N225" s="235"/>
      <c r="O225" s="235"/>
      <c r="P225" s="235"/>
      <c r="Q225" s="235"/>
      <c r="R225" s="235"/>
      <c r="S225" s="250">
        <f>N225+P225+Q225+R225</f>
        <v>0</v>
      </c>
      <c r="T225" s="250">
        <f>+S225-O225</f>
        <v>0</v>
      </c>
      <c r="U225" s="256"/>
      <c r="V225" s="256"/>
      <c r="W225" s="256"/>
      <c r="X225" s="256"/>
      <c r="Y225" s="256"/>
      <c r="Z225" s="249">
        <f>+U225+W225+Y225+X225</f>
        <v>0</v>
      </c>
      <c r="AA225" s="249">
        <f>+Z225-V225</f>
        <v>0</v>
      </c>
      <c r="AB225" s="255"/>
      <c r="AC225" s="255"/>
      <c r="AD225" s="255"/>
      <c r="AE225" s="255"/>
      <c r="AF225" s="255"/>
      <c r="AG225" s="249">
        <f>+AB225+AD225+AF225+AE225</f>
        <v>0</v>
      </c>
      <c r="AH225" s="249">
        <f>+AG225-AC225</f>
        <v>0</v>
      </c>
      <c r="AI225" s="250">
        <f>L225+S225+Z225+AG225</f>
        <v>0</v>
      </c>
      <c r="AJ225" s="250">
        <f>M225+T225+AA225+AH225</f>
        <v>0</v>
      </c>
    </row>
    <row r="226" spans="1:36" ht="12.75">
      <c r="A226" s="276"/>
      <c r="B226" s="277"/>
      <c r="C226" s="277"/>
      <c r="D226" s="278"/>
      <c r="E226" s="278"/>
      <c r="F226" s="277"/>
      <c r="G226" s="299"/>
      <c r="H226" s="299"/>
      <c r="I226" s="299"/>
      <c r="J226" s="299"/>
      <c r="K226" s="299"/>
      <c r="L226" s="249">
        <f>G226+I226+J226+K226</f>
        <v>0</v>
      </c>
      <c r="M226" s="249">
        <f>+L226-H226</f>
        <v>0</v>
      </c>
      <c r="N226" s="235"/>
      <c r="O226" s="235"/>
      <c r="P226" s="235"/>
      <c r="Q226" s="235"/>
      <c r="R226" s="235"/>
      <c r="S226" s="250">
        <f>N226+P226+Q226+R226</f>
        <v>0</v>
      </c>
      <c r="T226" s="250">
        <f>+S226-O226</f>
        <v>0</v>
      </c>
      <c r="U226" s="256"/>
      <c r="V226" s="256"/>
      <c r="W226" s="256"/>
      <c r="X226" s="256"/>
      <c r="Y226" s="256"/>
      <c r="Z226" s="249">
        <f>+U226+W226+Y226+X226</f>
        <v>0</v>
      </c>
      <c r="AA226" s="249">
        <f>+Z226-V226</f>
        <v>0</v>
      </c>
      <c r="AB226" s="255"/>
      <c r="AC226" s="255"/>
      <c r="AD226" s="255"/>
      <c r="AE226" s="255"/>
      <c r="AF226" s="255"/>
      <c r="AG226" s="249">
        <f>+AB226+AD226+AF226+AE226</f>
        <v>0</v>
      </c>
      <c r="AH226" s="249">
        <f>+AG226-AC226</f>
        <v>0</v>
      </c>
      <c r="AI226" s="250">
        <f>L226+S226+Z226+AG226</f>
        <v>0</v>
      </c>
      <c r="AJ226" s="250">
        <f>M226+T226+AA226+AH226</f>
        <v>0</v>
      </c>
    </row>
    <row r="227" spans="1:36" ht="12.75">
      <c r="A227" s="276"/>
      <c r="B227" s="277"/>
      <c r="C227" s="277"/>
      <c r="D227" s="278"/>
      <c r="E227" s="278"/>
      <c r="F227" s="277"/>
      <c r="G227" s="298"/>
      <c r="H227" s="298"/>
      <c r="I227" s="298"/>
      <c r="J227" s="298"/>
      <c r="K227" s="298"/>
      <c r="L227" s="250">
        <f>G227+I227+J227+K227</f>
        <v>0</v>
      </c>
      <c r="M227" s="249">
        <f>+L227-H227</f>
        <v>0</v>
      </c>
      <c r="N227" s="235"/>
      <c r="O227" s="235"/>
      <c r="P227" s="235"/>
      <c r="Q227" s="235"/>
      <c r="R227" s="235"/>
      <c r="S227" s="250">
        <f>N227+P227+Q227+R227</f>
        <v>0</v>
      </c>
      <c r="T227" s="250">
        <f>+S227-O227</f>
        <v>0</v>
      </c>
      <c r="U227" s="256"/>
      <c r="V227" s="256"/>
      <c r="W227" s="256"/>
      <c r="X227" s="256"/>
      <c r="Y227" s="256"/>
      <c r="Z227" s="249">
        <f>+U227+W227+Y227+X227</f>
        <v>0</v>
      </c>
      <c r="AA227" s="249">
        <f>+Z227-V227</f>
        <v>0</v>
      </c>
      <c r="AB227" s="255"/>
      <c r="AC227" s="255"/>
      <c r="AD227" s="255"/>
      <c r="AE227" s="255"/>
      <c r="AF227" s="255"/>
      <c r="AG227" s="249">
        <f>+AB227+AD227+AF227+AE227</f>
        <v>0</v>
      </c>
      <c r="AH227" s="249">
        <f>+AG227-AC227</f>
        <v>0</v>
      </c>
      <c r="AI227" s="250">
        <f>L227+S227+Z227+AG227</f>
        <v>0</v>
      </c>
      <c r="AJ227" s="250">
        <f>M227+T227+AA227+AH227</f>
        <v>0</v>
      </c>
    </row>
    <row r="228" spans="1:36" ht="13.5">
      <c r="A228" s="260" t="s">
        <v>311</v>
      </c>
      <c r="B228" s="261"/>
      <c r="C228" s="261"/>
      <c r="D228" s="300"/>
      <c r="E228" s="300"/>
      <c r="F228" s="261"/>
      <c r="G228" s="301">
        <f>SUM(G224:G227)</f>
        <v>0</v>
      </c>
      <c r="H228" s="301">
        <f>SUM(H224:H227)</f>
        <v>0</v>
      </c>
      <c r="I228" s="301">
        <f>SUM(I224:I227)</f>
        <v>0</v>
      </c>
      <c r="J228" s="301">
        <f>SUM(J224:J227)</f>
        <v>0</v>
      </c>
      <c r="K228" s="301">
        <f>SUM(K224:K227)</f>
        <v>0</v>
      </c>
      <c r="L228" s="301">
        <f>SUM(L224:L227)</f>
        <v>0</v>
      </c>
      <c r="M228" s="301">
        <f>SUM(M224:M227)</f>
        <v>0</v>
      </c>
      <c r="N228" s="301">
        <f>SUM(N224:N227)</f>
        <v>0</v>
      </c>
      <c r="O228" s="301">
        <f>SUM(O224:O227)</f>
        <v>0</v>
      </c>
      <c r="P228" s="301">
        <f>SUM(P224:P227)</f>
        <v>0</v>
      </c>
      <c r="Q228" s="301">
        <f>SUM(Q224:Q227)</f>
        <v>0</v>
      </c>
      <c r="R228" s="301">
        <f>SUM(R224:R227)</f>
        <v>0</v>
      </c>
      <c r="S228" s="301">
        <f>SUM(S224:S227)</f>
        <v>0</v>
      </c>
      <c r="T228" s="301">
        <f>SUM(T224:T227)</f>
        <v>0</v>
      </c>
      <c r="U228" s="301">
        <f>SUM(U224:U227)</f>
        <v>0</v>
      </c>
      <c r="V228" s="301">
        <f>SUM(V224:V227)</f>
        <v>0</v>
      </c>
      <c r="W228" s="301">
        <f>SUM(W224:W227)</f>
        <v>0</v>
      </c>
      <c r="X228" s="301">
        <f>SUM(X224:X227)</f>
        <v>0</v>
      </c>
      <c r="Y228" s="301">
        <f>SUM(Y224:Y227)</f>
        <v>0</v>
      </c>
      <c r="Z228" s="301">
        <f>SUM(Z224:Z227)</f>
        <v>0</v>
      </c>
      <c r="AA228" s="301">
        <f>SUM(AA224:AA227)</f>
        <v>0</v>
      </c>
      <c r="AB228" s="301">
        <f>SUM(AB224:AB227)</f>
        <v>0</v>
      </c>
      <c r="AC228" s="301">
        <f>SUM(AC224:AC227)</f>
        <v>0</v>
      </c>
      <c r="AD228" s="301">
        <f>SUM(AD224:AD227)</f>
        <v>0</v>
      </c>
      <c r="AE228" s="301">
        <f>SUM(AE224:AE227)</f>
        <v>0</v>
      </c>
      <c r="AF228" s="301">
        <f>SUM(AF224:AF227)</f>
        <v>0</v>
      </c>
      <c r="AG228" s="301">
        <f>SUM(AG224:AG227)</f>
        <v>0</v>
      </c>
      <c r="AH228" s="301">
        <f>SUM(AH224:AH227)</f>
        <v>0</v>
      </c>
      <c r="AI228" s="301">
        <f>SUM(AI224:AI227)</f>
        <v>0</v>
      </c>
      <c r="AJ228" s="301">
        <f>SUM(AJ224:AJ227)</f>
        <v>0</v>
      </c>
    </row>
    <row r="229" spans="1:36" ht="13.5">
      <c r="A229" s="263" t="s">
        <v>312</v>
      </c>
      <c r="B229" s="302" t="s">
        <v>319</v>
      </c>
      <c r="C229" s="302"/>
      <c r="D229" s="303"/>
      <c r="E229" s="303"/>
      <c r="F229" s="302"/>
      <c r="G229" s="301">
        <f>G223+G228</f>
        <v>0</v>
      </c>
      <c r="H229" s="301">
        <f>H223+H228</f>
        <v>0</v>
      </c>
      <c r="I229" s="301">
        <f>I223+I228</f>
        <v>0</v>
      </c>
      <c r="J229" s="301">
        <f>J223+J228</f>
        <v>0</v>
      </c>
      <c r="K229" s="301">
        <f>K223+K228</f>
        <v>0</v>
      </c>
      <c r="L229" s="301">
        <f>L223+L228</f>
        <v>0</v>
      </c>
      <c r="M229" s="301">
        <f>M223+M228</f>
        <v>0</v>
      </c>
      <c r="N229" s="301">
        <f>N223+N228</f>
        <v>0</v>
      </c>
      <c r="O229" s="301">
        <f>O223+O228</f>
        <v>0</v>
      </c>
      <c r="P229" s="301">
        <f>P223+P228</f>
        <v>0</v>
      </c>
      <c r="Q229" s="301">
        <f>Q223+Q228</f>
        <v>0</v>
      </c>
      <c r="R229" s="301">
        <f>R223+R228</f>
        <v>0</v>
      </c>
      <c r="S229" s="301">
        <f>S223+S228</f>
        <v>0</v>
      </c>
      <c r="T229" s="301">
        <f>T223+T228</f>
        <v>0</v>
      </c>
      <c r="U229" s="301">
        <f>U223+U228</f>
        <v>0</v>
      </c>
      <c r="V229" s="301">
        <f>V223+V228</f>
        <v>0</v>
      </c>
      <c r="W229" s="301">
        <f>W223+W228</f>
        <v>0</v>
      </c>
      <c r="X229" s="301">
        <f>X223+X228</f>
        <v>0</v>
      </c>
      <c r="Y229" s="301">
        <f>Y223+Y228</f>
        <v>0</v>
      </c>
      <c r="Z229" s="301">
        <f>Z223+Z228</f>
        <v>0</v>
      </c>
      <c r="AA229" s="301">
        <f>AA223+AA228</f>
        <v>0</v>
      </c>
      <c r="AB229" s="301">
        <f>AB223+AB228</f>
        <v>0</v>
      </c>
      <c r="AC229" s="301">
        <f>AC223+AC228</f>
        <v>0</v>
      </c>
      <c r="AD229" s="301">
        <f>AD223+AD228</f>
        <v>0</v>
      </c>
      <c r="AE229" s="301">
        <f>AE223+AE228</f>
        <v>0</v>
      </c>
      <c r="AF229" s="301">
        <f>AF223+AF228</f>
        <v>0</v>
      </c>
      <c r="AG229" s="301">
        <f>AG223+AG228</f>
        <v>0</v>
      </c>
      <c r="AH229" s="301">
        <f>AH223+AH228</f>
        <v>0</v>
      </c>
      <c r="AI229" s="301">
        <f>AI223+AI228</f>
        <v>0</v>
      </c>
      <c r="AJ229" s="301">
        <f>AJ223+AJ228</f>
        <v>0</v>
      </c>
    </row>
    <row r="230" spans="1:36" ht="12.75">
      <c r="A230" s="224"/>
      <c r="B230" s="224"/>
      <c r="C230" s="224"/>
      <c r="D230" s="223"/>
      <c r="E230" s="223"/>
      <c r="F230" s="280"/>
      <c r="G230" s="269"/>
      <c r="H230" s="269"/>
      <c r="I230" s="269"/>
      <c r="J230" s="269"/>
      <c r="K230" s="269"/>
      <c r="L230" s="269"/>
      <c r="M230" s="269"/>
      <c r="N230" s="269"/>
      <c r="O230" s="269"/>
      <c r="P230" s="269"/>
      <c r="Q230" s="269"/>
      <c r="R230" s="269"/>
      <c r="S230" s="269"/>
      <c r="T230" s="269"/>
      <c r="U230" s="269"/>
      <c r="V230" s="269"/>
      <c r="W230" s="269"/>
      <c r="X230" s="269"/>
      <c r="Y230" s="269"/>
      <c r="Z230" s="269"/>
      <c r="AA230" s="269"/>
      <c r="AB230" s="269"/>
      <c r="AC230" s="269"/>
      <c r="AD230" s="269"/>
      <c r="AE230" s="269"/>
      <c r="AF230" s="269"/>
      <c r="AG230" s="269"/>
      <c r="AH230" s="269"/>
      <c r="AI230" s="269"/>
      <c r="AJ230" s="269"/>
    </row>
    <row r="231" spans="1:36" ht="12.75">
      <c r="A231" s="224"/>
      <c r="B231" s="224"/>
      <c r="C231" s="224"/>
      <c r="D231" s="223"/>
      <c r="E231" s="223"/>
      <c r="F231" s="280"/>
      <c r="G231" s="269"/>
      <c r="H231" s="269"/>
      <c r="I231" s="269"/>
      <c r="J231" s="269"/>
      <c r="K231" s="269"/>
      <c r="L231" s="269"/>
      <c r="M231" s="269"/>
      <c r="N231" s="269"/>
      <c r="O231" s="269"/>
      <c r="P231" s="269"/>
      <c r="Q231" s="269"/>
      <c r="R231" s="269"/>
      <c r="S231" s="269"/>
      <c r="T231" s="269"/>
      <c r="U231" s="269"/>
      <c r="V231" s="269"/>
      <c r="W231" s="269"/>
      <c r="X231" s="269"/>
      <c r="Y231" s="269"/>
      <c r="Z231" s="269"/>
      <c r="AA231" s="269"/>
      <c r="AB231" s="269"/>
      <c r="AC231" s="269"/>
      <c r="AD231" s="269"/>
      <c r="AE231" s="269"/>
      <c r="AF231" s="269"/>
      <c r="AG231" s="269"/>
      <c r="AH231" s="269"/>
      <c r="AI231" s="269"/>
      <c r="AJ231" s="269"/>
    </row>
    <row r="232" spans="1:36" ht="12.75">
      <c r="A232" s="224"/>
      <c r="B232" s="224"/>
      <c r="C232" s="224"/>
      <c r="D232" s="223"/>
      <c r="E232" s="223"/>
      <c r="F232" s="280"/>
      <c r="G232" s="269"/>
      <c r="H232" s="269"/>
      <c r="I232" s="269"/>
      <c r="J232" s="269"/>
      <c r="K232" s="269"/>
      <c r="L232" s="269"/>
      <c r="M232" s="269"/>
      <c r="N232" s="269"/>
      <c r="O232" s="269"/>
      <c r="P232" s="269"/>
      <c r="Q232" s="269"/>
      <c r="R232" s="269"/>
      <c r="S232" s="269"/>
      <c r="T232" s="269"/>
      <c r="U232" s="269"/>
      <c r="V232" s="269"/>
      <c r="W232" s="269"/>
      <c r="X232" s="269"/>
      <c r="Y232" s="269"/>
      <c r="Z232" s="269"/>
      <c r="AA232" s="269"/>
      <c r="AB232" s="269"/>
      <c r="AC232" s="269"/>
      <c r="AD232" s="269"/>
      <c r="AE232" s="269"/>
      <c r="AF232" s="269"/>
      <c r="AG232" s="269"/>
      <c r="AH232" s="269"/>
      <c r="AI232" s="269"/>
      <c r="AJ232" s="269"/>
    </row>
    <row r="233" spans="1:36" ht="12.75">
      <c r="A233" s="224"/>
      <c r="B233" s="224"/>
      <c r="C233" s="224"/>
      <c r="D233" s="223"/>
      <c r="E233" s="223"/>
      <c r="F233" s="280"/>
      <c r="G233" s="269"/>
      <c r="H233" s="269"/>
      <c r="I233" s="269"/>
      <c r="J233" s="269"/>
      <c r="K233" s="269"/>
      <c r="L233" s="269"/>
      <c r="M233" s="269"/>
      <c r="N233" s="269"/>
      <c r="O233" s="269"/>
      <c r="P233" s="269"/>
      <c r="Q233" s="269"/>
      <c r="R233" s="269"/>
      <c r="S233" s="269"/>
      <c r="T233" s="269"/>
      <c r="U233" s="269"/>
      <c r="V233" s="269"/>
      <c r="W233" s="269"/>
      <c r="X233" s="269"/>
      <c r="Y233" s="269"/>
      <c r="Z233" s="269"/>
      <c r="AA233" s="269"/>
      <c r="AB233" s="269"/>
      <c r="AC233" s="269"/>
      <c r="AD233" s="269"/>
      <c r="AE233" s="269"/>
      <c r="AF233" s="269"/>
      <c r="AG233" s="269"/>
      <c r="AH233" s="269"/>
      <c r="AI233" s="269"/>
      <c r="AJ233" s="269"/>
    </row>
    <row r="234" spans="1:36" ht="12.75">
      <c r="A234" s="224"/>
      <c r="B234" s="224"/>
      <c r="C234" s="224"/>
      <c r="D234" s="223"/>
      <c r="E234" s="223"/>
      <c r="F234" s="280"/>
      <c r="G234" s="269"/>
      <c r="H234" s="269"/>
      <c r="I234" s="269"/>
      <c r="J234" s="269"/>
      <c r="K234" s="269"/>
      <c r="L234" s="269"/>
      <c r="M234" s="269"/>
      <c r="N234" s="269"/>
      <c r="O234" s="269"/>
      <c r="P234" s="269"/>
      <c r="Q234" s="269"/>
      <c r="R234" s="269"/>
      <c r="S234" s="269"/>
      <c r="T234" s="269"/>
      <c r="U234" s="269"/>
      <c r="V234" s="269"/>
      <c r="W234" s="269"/>
      <c r="X234" s="269"/>
      <c r="Y234" s="269"/>
      <c r="Z234" s="269"/>
      <c r="AA234" s="269"/>
      <c r="AB234" s="269"/>
      <c r="AC234" s="269"/>
      <c r="AD234" s="269"/>
      <c r="AE234" s="269"/>
      <c r="AF234" s="269"/>
      <c r="AG234" s="269"/>
      <c r="AH234" s="269"/>
      <c r="AI234" s="269"/>
      <c r="AJ234" s="269"/>
    </row>
    <row r="235" spans="1:36" ht="12.75">
      <c r="A235" s="224"/>
      <c r="B235" s="224"/>
      <c r="C235" s="224"/>
      <c r="D235" s="223"/>
      <c r="E235" s="223"/>
      <c r="F235" s="280"/>
      <c r="G235" s="269"/>
      <c r="H235" s="269"/>
      <c r="I235" s="269"/>
      <c r="J235" s="269"/>
      <c r="K235" s="269"/>
      <c r="L235" s="269"/>
      <c r="M235" s="269"/>
      <c r="N235" s="269"/>
      <c r="O235" s="269"/>
      <c r="P235" s="269"/>
      <c r="Q235" s="269"/>
      <c r="R235" s="269"/>
      <c r="S235" s="269"/>
      <c r="T235" s="269"/>
      <c r="U235" s="269"/>
      <c r="V235" s="269"/>
      <c r="W235" s="269"/>
      <c r="X235" s="269"/>
      <c r="Y235" s="269"/>
      <c r="Z235" s="269"/>
      <c r="AA235" s="269"/>
      <c r="AB235" s="269"/>
      <c r="AC235" s="269"/>
      <c r="AD235" s="269"/>
      <c r="AE235" s="269"/>
      <c r="AF235" s="269"/>
      <c r="AG235" s="269"/>
      <c r="AH235" s="269"/>
      <c r="AI235" s="269"/>
      <c r="AJ235" s="269"/>
    </row>
    <row r="236" spans="1:59" ht="12.75">
      <c r="A236" s="224"/>
      <c r="B236" s="224"/>
      <c r="C236" s="224"/>
      <c r="D236" s="223"/>
      <c r="E236" s="223"/>
      <c r="F236" s="280"/>
      <c r="G236" s="269"/>
      <c r="H236" s="269"/>
      <c r="I236" s="269"/>
      <c r="J236" s="269"/>
      <c r="K236" s="269"/>
      <c r="L236" s="269"/>
      <c r="M236" s="269"/>
      <c r="N236" s="269"/>
      <c r="O236" s="269"/>
      <c r="P236" s="269"/>
      <c r="Q236" s="269"/>
      <c r="R236" s="269"/>
      <c r="S236" s="269"/>
      <c r="T236" s="269"/>
      <c r="U236" s="269"/>
      <c r="V236" s="269"/>
      <c r="W236" s="269"/>
      <c r="X236" s="269"/>
      <c r="Y236" s="269"/>
      <c r="Z236" s="269"/>
      <c r="AA236" s="269"/>
      <c r="AB236" s="269"/>
      <c r="AC236" s="269"/>
      <c r="AD236" s="269"/>
      <c r="AE236" s="269"/>
      <c r="AF236" s="269"/>
      <c r="AG236" s="269"/>
      <c r="AH236" s="269"/>
      <c r="AI236" s="269"/>
      <c r="BG236" s="206"/>
    </row>
    <row r="237" spans="1:36" ht="12.75">
      <c r="A237" s="224"/>
      <c r="B237" s="224"/>
      <c r="C237" s="224"/>
      <c r="D237" s="223"/>
      <c r="E237" s="223"/>
      <c r="F237" s="280"/>
      <c r="G237" s="269"/>
      <c r="H237" s="269"/>
      <c r="I237" s="269"/>
      <c r="J237" s="269"/>
      <c r="K237" s="269"/>
      <c r="L237" s="269"/>
      <c r="M237" s="269"/>
      <c r="N237" s="269"/>
      <c r="O237" s="269"/>
      <c r="P237" s="269"/>
      <c r="Q237" s="269"/>
      <c r="R237" s="269"/>
      <c r="S237" s="269"/>
      <c r="T237" s="269"/>
      <c r="U237" s="269"/>
      <c r="V237" s="269"/>
      <c r="W237" s="269"/>
      <c r="X237" s="269"/>
      <c r="Y237" s="269"/>
      <c r="Z237" s="269"/>
      <c r="AA237" s="269"/>
      <c r="AB237" s="269"/>
      <c r="AC237" s="269"/>
      <c r="AD237" s="269"/>
      <c r="AE237" s="269"/>
      <c r="AF237" s="269"/>
      <c r="AG237" s="269"/>
      <c r="AH237" s="269"/>
      <c r="AI237" s="269"/>
      <c r="AJ237" s="269"/>
    </row>
    <row r="238" spans="1:36" ht="12.75">
      <c r="A238" s="224"/>
      <c r="B238" s="224"/>
      <c r="C238" s="224"/>
      <c r="D238" s="223"/>
      <c r="E238" s="223"/>
      <c r="F238" s="280"/>
      <c r="G238" s="269"/>
      <c r="H238" s="269"/>
      <c r="I238" s="269"/>
      <c r="J238" s="269"/>
      <c r="K238" s="269"/>
      <c r="L238" s="269"/>
      <c r="M238" s="269"/>
      <c r="N238" s="269"/>
      <c r="O238" s="269"/>
      <c r="P238" s="269"/>
      <c r="Q238" s="269"/>
      <c r="R238" s="269"/>
      <c r="S238" s="269"/>
      <c r="T238" s="269"/>
      <c r="U238" s="269"/>
      <c r="V238" s="269"/>
      <c r="W238" s="269"/>
      <c r="X238" s="269"/>
      <c r="Y238" s="269"/>
      <c r="Z238" s="269"/>
      <c r="AA238" s="269"/>
      <c r="AB238" s="269"/>
      <c r="AC238" s="269"/>
      <c r="AD238" s="269"/>
      <c r="AE238" s="269"/>
      <c r="AF238" s="269"/>
      <c r="AG238" s="269"/>
      <c r="AH238" s="269"/>
      <c r="AI238" s="269"/>
      <c r="AJ238" s="269"/>
    </row>
    <row r="239" spans="1:36" ht="12.75">
      <c r="A239" s="224"/>
      <c r="B239" s="224"/>
      <c r="C239" s="224"/>
      <c r="D239" s="223"/>
      <c r="E239" s="223"/>
      <c r="F239" s="280"/>
      <c r="G239" s="269"/>
      <c r="H239" s="269"/>
      <c r="I239" s="269"/>
      <c r="J239" s="269"/>
      <c r="K239" s="269"/>
      <c r="L239" s="269"/>
      <c r="M239" s="269"/>
      <c r="N239" s="269"/>
      <c r="O239" s="269"/>
      <c r="P239" s="269"/>
      <c r="Q239" s="269"/>
      <c r="R239" s="269"/>
      <c r="S239" s="269"/>
      <c r="T239" s="269"/>
      <c r="U239" s="269"/>
      <c r="V239" s="269"/>
      <c r="W239" s="269"/>
      <c r="X239" s="269"/>
      <c r="Y239" s="269"/>
      <c r="Z239" s="269"/>
      <c r="AA239" s="269"/>
      <c r="AB239" s="269"/>
      <c r="AC239" s="269"/>
      <c r="AD239" s="269"/>
      <c r="AE239" s="269"/>
      <c r="AF239" s="269"/>
      <c r="AG239" s="269"/>
      <c r="AH239" s="269"/>
      <c r="AI239" s="269"/>
      <c r="AJ239" s="269"/>
    </row>
    <row r="240" spans="1:36" ht="12.75">
      <c r="A240" s="224"/>
      <c r="B240" s="224"/>
      <c r="C240" s="224"/>
      <c r="D240" s="223"/>
      <c r="E240" s="223"/>
      <c r="F240" s="280"/>
      <c r="G240" s="269"/>
      <c r="H240" s="269"/>
      <c r="I240" s="269"/>
      <c r="J240" s="269"/>
      <c r="K240" s="269"/>
      <c r="L240" s="269"/>
      <c r="M240" s="269"/>
      <c r="N240" s="269"/>
      <c r="O240" s="269"/>
      <c r="P240" s="269"/>
      <c r="Q240" s="269"/>
      <c r="R240" s="269"/>
      <c r="S240" s="269"/>
      <c r="T240" s="269"/>
      <c r="U240" s="269"/>
      <c r="V240" s="269"/>
      <c r="W240" s="269"/>
      <c r="X240" s="269"/>
      <c r="Y240" s="269"/>
      <c r="Z240" s="269"/>
      <c r="AA240" s="269"/>
      <c r="AB240" s="269"/>
      <c r="AC240" s="269"/>
      <c r="AD240" s="269"/>
      <c r="AE240" s="269"/>
      <c r="AF240" s="269"/>
      <c r="AG240" s="269"/>
      <c r="AH240" s="269"/>
      <c r="AI240" s="269"/>
      <c r="AJ240" s="269"/>
    </row>
    <row r="241" spans="1:36" ht="12.75">
      <c r="A241" s="224"/>
      <c r="B241" s="224"/>
      <c r="C241" s="224"/>
      <c r="D241" s="223"/>
      <c r="E241" s="223"/>
      <c r="F241" s="280"/>
      <c r="G241" s="269"/>
      <c r="H241" s="269"/>
      <c r="I241" s="269"/>
      <c r="J241" s="269"/>
      <c r="K241" s="269"/>
      <c r="L241" s="269"/>
      <c r="M241" s="269"/>
      <c r="N241" s="269"/>
      <c r="O241" s="269"/>
      <c r="P241" s="269"/>
      <c r="Q241" s="269"/>
      <c r="R241" s="269"/>
      <c r="S241" s="269"/>
      <c r="T241" s="269"/>
      <c r="U241" s="269"/>
      <c r="V241" s="269"/>
      <c r="W241" s="269"/>
      <c r="X241" s="269"/>
      <c r="Y241" s="269"/>
      <c r="Z241" s="269"/>
      <c r="AA241" s="269"/>
      <c r="AB241" s="269"/>
      <c r="AC241" s="269"/>
      <c r="AD241" s="269"/>
      <c r="AE241" s="269"/>
      <c r="AF241" s="269"/>
      <c r="AG241" s="269"/>
      <c r="AH241" s="269"/>
      <c r="AI241" s="269"/>
      <c r="AJ241" s="269"/>
    </row>
    <row r="242" spans="1:36" ht="12.75">
      <c r="A242" s="224"/>
      <c r="B242" s="224"/>
      <c r="C242" s="224"/>
      <c r="D242" s="223"/>
      <c r="E242" s="223"/>
      <c r="F242" s="280"/>
      <c r="G242" s="269"/>
      <c r="H242" s="269"/>
      <c r="I242" s="269"/>
      <c r="J242" s="269"/>
      <c r="K242" s="269"/>
      <c r="L242" s="269"/>
      <c r="M242" s="269"/>
      <c r="N242" s="269"/>
      <c r="O242" s="269"/>
      <c r="P242" s="269"/>
      <c r="Q242" s="269"/>
      <c r="R242" s="269"/>
      <c r="S242" s="269"/>
      <c r="T242" s="269"/>
      <c r="U242" s="269"/>
      <c r="V242" s="269"/>
      <c r="W242" s="269"/>
      <c r="X242" s="269"/>
      <c r="Y242" s="269"/>
      <c r="Z242" s="269"/>
      <c r="AA242" s="269"/>
      <c r="AB242" s="269"/>
      <c r="AC242" s="269"/>
      <c r="AD242" s="269"/>
      <c r="AE242" s="269"/>
      <c r="AF242" s="269"/>
      <c r="AG242" s="269"/>
      <c r="AH242" s="269"/>
      <c r="AI242" s="269"/>
      <c r="AJ242" s="269"/>
    </row>
    <row r="243" spans="1:36" ht="12.75">
      <c r="A243" s="224"/>
      <c r="B243" s="224"/>
      <c r="C243" s="224"/>
      <c r="D243" s="223"/>
      <c r="E243" s="223"/>
      <c r="F243" s="280"/>
      <c r="G243" s="269"/>
      <c r="H243" s="269"/>
      <c r="I243" s="269"/>
      <c r="J243" s="269"/>
      <c r="K243" s="269"/>
      <c r="L243" s="269"/>
      <c r="M243" s="269"/>
      <c r="N243" s="269"/>
      <c r="O243" s="269"/>
      <c r="P243" s="269"/>
      <c r="Q243" s="269"/>
      <c r="R243" s="269"/>
      <c r="S243" s="269"/>
      <c r="T243" s="269"/>
      <c r="U243" s="269"/>
      <c r="V243" s="269"/>
      <c r="W243" s="269"/>
      <c r="X243" s="269"/>
      <c r="Y243" s="269"/>
      <c r="Z243" s="269"/>
      <c r="AA243" s="269"/>
      <c r="AB243" s="269"/>
      <c r="AC243" s="269"/>
      <c r="AD243" s="269"/>
      <c r="AE243" s="269"/>
      <c r="AF243" s="269"/>
      <c r="AG243" s="269"/>
      <c r="AH243" s="269"/>
      <c r="AI243" s="269"/>
      <c r="AJ243" s="269"/>
    </row>
    <row r="244" spans="1:36" ht="12.75">
      <c r="A244" s="224"/>
      <c r="B244" s="224"/>
      <c r="C244" s="224"/>
      <c r="D244" s="223"/>
      <c r="E244" s="223"/>
      <c r="F244" s="280"/>
      <c r="G244" s="269"/>
      <c r="H244" s="269"/>
      <c r="I244" s="269"/>
      <c r="J244" s="269"/>
      <c r="K244" s="269"/>
      <c r="L244" s="269"/>
      <c r="M244" s="269"/>
      <c r="N244" s="269"/>
      <c r="O244" s="269"/>
      <c r="P244" s="269"/>
      <c r="Q244" s="269"/>
      <c r="R244" s="269"/>
      <c r="S244" s="269"/>
      <c r="T244" s="269"/>
      <c r="U244" s="269"/>
      <c r="V244" s="269"/>
      <c r="W244" s="269"/>
      <c r="X244" s="269"/>
      <c r="Y244" s="269"/>
      <c r="Z244" s="269"/>
      <c r="AA244" s="269"/>
      <c r="AB244" s="269"/>
      <c r="AC244" s="269"/>
      <c r="AD244" s="269"/>
      <c r="AE244" s="269"/>
      <c r="AF244" s="269"/>
      <c r="AG244" s="269"/>
      <c r="AH244" s="269"/>
      <c r="AI244" s="269"/>
      <c r="AJ244" s="269"/>
    </row>
    <row r="245" spans="1:36" ht="12.75">
      <c r="A245" s="224"/>
      <c r="B245" s="224"/>
      <c r="C245" s="224"/>
      <c r="D245" s="223"/>
      <c r="E245" s="223"/>
      <c r="F245" s="280"/>
      <c r="G245" s="269"/>
      <c r="H245" s="269"/>
      <c r="I245" s="269"/>
      <c r="J245" s="269"/>
      <c r="K245" s="269"/>
      <c r="L245" s="269"/>
      <c r="M245" s="269"/>
      <c r="N245" s="269"/>
      <c r="O245" s="269"/>
      <c r="P245" s="269"/>
      <c r="Q245" s="269"/>
      <c r="R245" s="269"/>
      <c r="S245" s="269"/>
      <c r="T245" s="269"/>
      <c r="U245" s="269"/>
      <c r="V245" s="269"/>
      <c r="W245" s="269"/>
      <c r="X245" s="269"/>
      <c r="Y245" s="269"/>
      <c r="Z245" s="269"/>
      <c r="AA245" s="269"/>
      <c r="AB245" s="269"/>
      <c r="AC245" s="269"/>
      <c r="AD245" s="269"/>
      <c r="AE245" s="269"/>
      <c r="AF245" s="269"/>
      <c r="AG245" s="269"/>
      <c r="AH245" s="269"/>
      <c r="AI245" s="269"/>
      <c r="AJ245" s="269"/>
    </row>
    <row r="246" spans="1:36" ht="12.75">
      <c r="A246" s="224"/>
      <c r="B246" s="224"/>
      <c r="C246" s="224"/>
      <c r="D246" s="223"/>
      <c r="E246" s="223"/>
      <c r="F246" s="280"/>
      <c r="G246" s="269"/>
      <c r="H246" s="269"/>
      <c r="I246" s="269"/>
      <c r="J246" s="269"/>
      <c r="K246" s="269"/>
      <c r="L246" s="269"/>
      <c r="M246" s="269"/>
      <c r="N246" s="269"/>
      <c r="O246" s="269"/>
      <c r="P246" s="269"/>
      <c r="Q246" s="269"/>
      <c r="R246" s="269"/>
      <c r="S246" s="269"/>
      <c r="T246" s="269"/>
      <c r="U246" s="269"/>
      <c r="V246" s="269"/>
      <c r="W246" s="269"/>
      <c r="X246" s="269"/>
      <c r="Y246" s="269"/>
      <c r="Z246" s="269"/>
      <c r="AA246" s="269"/>
      <c r="AB246" s="269"/>
      <c r="AC246" s="269"/>
      <c r="AD246" s="269"/>
      <c r="AE246" s="269"/>
      <c r="AF246" s="269"/>
      <c r="AG246" s="269"/>
      <c r="AH246" s="269"/>
      <c r="AI246" s="269"/>
      <c r="AJ246" s="269"/>
    </row>
    <row r="247" spans="1:36" ht="12.75">
      <c r="A247" s="224"/>
      <c r="B247" s="224"/>
      <c r="C247" s="224"/>
      <c r="D247" s="223"/>
      <c r="E247" s="223"/>
      <c r="F247" s="280"/>
      <c r="G247" s="269"/>
      <c r="H247" s="269"/>
      <c r="I247" s="269"/>
      <c r="J247" s="269"/>
      <c r="K247" s="269"/>
      <c r="L247" s="269"/>
      <c r="M247" s="269"/>
      <c r="N247" s="269"/>
      <c r="O247" s="269"/>
      <c r="P247" s="269"/>
      <c r="Q247" s="269"/>
      <c r="R247" s="269"/>
      <c r="S247" s="269"/>
      <c r="T247" s="269"/>
      <c r="U247" s="269"/>
      <c r="V247" s="269"/>
      <c r="W247" s="269"/>
      <c r="X247" s="269"/>
      <c r="Y247" s="269"/>
      <c r="Z247" s="269"/>
      <c r="AA247" s="269"/>
      <c r="AB247" s="269"/>
      <c r="AC247" s="269"/>
      <c r="AD247" s="269"/>
      <c r="AE247" s="269"/>
      <c r="AF247" s="269"/>
      <c r="AG247" s="269"/>
      <c r="AH247" s="269"/>
      <c r="AI247" s="269"/>
      <c r="AJ247" s="269"/>
    </row>
    <row r="248" spans="1:36" ht="12.75">
      <c r="A248" s="224"/>
      <c r="B248" s="224"/>
      <c r="C248" s="224"/>
      <c r="D248" s="223"/>
      <c r="E248" s="223"/>
      <c r="F248" s="280"/>
      <c r="G248" s="269"/>
      <c r="H248" s="269"/>
      <c r="I248" s="269"/>
      <c r="J248" s="269"/>
      <c r="K248" s="269"/>
      <c r="L248" s="269"/>
      <c r="M248" s="269"/>
      <c r="N248" s="269"/>
      <c r="O248" s="269"/>
      <c r="P248" s="269"/>
      <c r="Q248" s="269"/>
      <c r="R248" s="269"/>
      <c r="S248" s="269"/>
      <c r="T248" s="269"/>
      <c r="U248" s="269"/>
      <c r="V248" s="269"/>
      <c r="W248" s="269"/>
      <c r="X248" s="269"/>
      <c r="Y248" s="269"/>
      <c r="Z248" s="269"/>
      <c r="AA248" s="269"/>
      <c r="AB248" s="269"/>
      <c r="AC248" s="269"/>
      <c r="AD248" s="269"/>
      <c r="AE248" s="269"/>
      <c r="AF248" s="269"/>
      <c r="AG248" s="269"/>
      <c r="AH248" s="269"/>
      <c r="AI248" s="269"/>
      <c r="AJ248" s="269"/>
    </row>
    <row r="249" spans="1:36" ht="12.75">
      <c r="A249" s="224"/>
      <c r="B249" s="224"/>
      <c r="C249" s="224"/>
      <c r="D249" s="223"/>
      <c r="E249" s="223"/>
      <c r="F249" s="280"/>
      <c r="G249" s="269"/>
      <c r="H249" s="269"/>
      <c r="I249" s="269"/>
      <c r="J249" s="269"/>
      <c r="K249" s="269"/>
      <c r="L249" s="269"/>
      <c r="M249" s="269"/>
      <c r="N249" s="269"/>
      <c r="O249" s="269"/>
      <c r="P249" s="269"/>
      <c r="Q249" s="269"/>
      <c r="R249" s="269"/>
      <c r="S249" s="269"/>
      <c r="T249" s="269"/>
      <c r="U249" s="269"/>
      <c r="V249" s="269"/>
      <c r="W249" s="269"/>
      <c r="X249" s="269"/>
      <c r="Y249" s="269"/>
      <c r="Z249" s="269"/>
      <c r="AA249" s="269"/>
      <c r="AB249" s="269"/>
      <c r="AC249" s="269"/>
      <c r="AD249" s="269"/>
      <c r="AE249" s="269"/>
      <c r="AF249" s="269"/>
      <c r="AG249" s="269"/>
      <c r="AH249" s="269"/>
      <c r="AI249" s="269"/>
      <c r="AJ249" s="269"/>
    </row>
    <row r="250" spans="1:36" ht="12.75">
      <c r="A250" s="224"/>
      <c r="B250" s="224"/>
      <c r="C250" s="224"/>
      <c r="D250" s="223"/>
      <c r="E250" s="223"/>
      <c r="F250" s="280"/>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row>
    <row r="251" spans="1:36" ht="12.75">
      <c r="A251" s="224"/>
      <c r="B251" s="224"/>
      <c r="C251" s="224"/>
      <c r="D251" s="223"/>
      <c r="E251" s="223"/>
      <c r="F251" s="280"/>
      <c r="G251" s="269"/>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row>
    <row r="252" spans="1:36" ht="12.75">
      <c r="A252" s="224"/>
      <c r="B252" s="224"/>
      <c r="C252" s="224"/>
      <c r="D252" s="223"/>
      <c r="E252" s="223"/>
      <c r="F252" s="280"/>
      <c r="G252" s="269"/>
      <c r="H252" s="269"/>
      <c r="I252" s="269"/>
      <c r="J252" s="269"/>
      <c r="K252" s="269"/>
      <c r="L252" s="269"/>
      <c r="M252" s="269"/>
      <c r="N252" s="269"/>
      <c r="O252" s="269"/>
      <c r="P252" s="269"/>
      <c r="Q252" s="269"/>
      <c r="R252" s="269"/>
      <c r="S252" s="269"/>
      <c r="T252" s="269"/>
      <c r="U252" s="269"/>
      <c r="V252" s="269"/>
      <c r="W252" s="269"/>
      <c r="X252" s="269"/>
      <c r="Y252" s="269"/>
      <c r="Z252" s="269"/>
      <c r="AA252" s="269"/>
      <c r="AB252" s="269"/>
      <c r="AC252" s="269"/>
      <c r="AD252" s="269"/>
      <c r="AE252" s="269"/>
      <c r="AF252" s="269"/>
      <c r="AG252" s="269"/>
      <c r="AH252" s="269"/>
      <c r="AI252" s="269"/>
      <c r="AJ252" s="269"/>
    </row>
  </sheetData>
  <sheetProtection selectLockedCells="1" selectUnlockedCells="1"/>
  <mergeCells count="413">
    <mergeCell ref="A3:F5"/>
    <mergeCell ref="G3:J3"/>
    <mergeCell ref="K3:N3"/>
    <mergeCell ref="I4:J4"/>
    <mergeCell ref="M4:N4"/>
    <mergeCell ref="A12:A14"/>
    <mergeCell ref="B12:B14"/>
    <mergeCell ref="C12:C14"/>
    <mergeCell ref="D12:D14"/>
    <mergeCell ref="E12:E14"/>
    <mergeCell ref="F12:F14"/>
    <mergeCell ref="G12:M12"/>
    <mergeCell ref="N12:T12"/>
    <mergeCell ref="P13:P14"/>
    <mergeCell ref="Q13:R13"/>
    <mergeCell ref="S13:S14"/>
    <mergeCell ref="T13:T14"/>
    <mergeCell ref="U12:AA12"/>
    <mergeCell ref="AB12:AH12"/>
    <mergeCell ref="G13:G14"/>
    <mergeCell ref="H13:H14"/>
    <mergeCell ref="I13:I14"/>
    <mergeCell ref="J13:K13"/>
    <mergeCell ref="L13:L14"/>
    <mergeCell ref="M13:M14"/>
    <mergeCell ref="N13:N14"/>
    <mergeCell ref="O13:O14"/>
    <mergeCell ref="U13:U14"/>
    <mergeCell ref="V13:V14"/>
    <mergeCell ref="W13:W14"/>
    <mergeCell ref="X13:Y13"/>
    <mergeCell ref="Z13:Z14"/>
    <mergeCell ref="AA13:AA14"/>
    <mergeCell ref="AB13:AB14"/>
    <mergeCell ref="AC13:AC14"/>
    <mergeCell ref="AD13:AD14"/>
    <mergeCell ref="AE13:AF13"/>
    <mergeCell ref="AG13:AG14"/>
    <mergeCell ref="AH13:AH14"/>
    <mergeCell ref="A34:A36"/>
    <mergeCell ref="B34:B36"/>
    <mergeCell ref="C34:C36"/>
    <mergeCell ref="D34:D36"/>
    <mergeCell ref="E34:E36"/>
    <mergeCell ref="F34:F36"/>
    <mergeCell ref="G34:M34"/>
    <mergeCell ref="N34:T34"/>
    <mergeCell ref="P35:P36"/>
    <mergeCell ref="Q35:R35"/>
    <mergeCell ref="S35:S36"/>
    <mergeCell ref="T35:T36"/>
    <mergeCell ref="U34:AA34"/>
    <mergeCell ref="AB34:AH34"/>
    <mergeCell ref="G35:G36"/>
    <mergeCell ref="H35:H36"/>
    <mergeCell ref="I35:I36"/>
    <mergeCell ref="J35:K35"/>
    <mergeCell ref="L35:L36"/>
    <mergeCell ref="M35:M36"/>
    <mergeCell ref="N35:N36"/>
    <mergeCell ref="O35:O36"/>
    <mergeCell ref="U35:U36"/>
    <mergeCell ref="V35:V36"/>
    <mergeCell ref="W35:W36"/>
    <mergeCell ref="X35:Y35"/>
    <mergeCell ref="Z35:Z36"/>
    <mergeCell ref="AA35:AA36"/>
    <mergeCell ref="AB35:AB36"/>
    <mergeCell ref="AC35:AC36"/>
    <mergeCell ref="AD35:AD36"/>
    <mergeCell ref="AE35:AF35"/>
    <mergeCell ref="AG35:AG36"/>
    <mergeCell ref="AH35:AH36"/>
    <mergeCell ref="A52:A54"/>
    <mergeCell ref="B52:B54"/>
    <mergeCell ref="C52:C54"/>
    <mergeCell ref="D52:D54"/>
    <mergeCell ref="E52:E54"/>
    <mergeCell ref="F52:F54"/>
    <mergeCell ref="G52:M52"/>
    <mergeCell ref="N52:T52"/>
    <mergeCell ref="P53:P54"/>
    <mergeCell ref="Q53:R53"/>
    <mergeCell ref="S53:S54"/>
    <mergeCell ref="T53:T54"/>
    <mergeCell ref="U52:AA52"/>
    <mergeCell ref="AB52:AH52"/>
    <mergeCell ref="G53:G54"/>
    <mergeCell ref="H53:H54"/>
    <mergeCell ref="I53:I54"/>
    <mergeCell ref="J53:K53"/>
    <mergeCell ref="L53:L54"/>
    <mergeCell ref="M53:M54"/>
    <mergeCell ref="N53:N54"/>
    <mergeCell ref="O53:O54"/>
    <mergeCell ref="U53:U54"/>
    <mergeCell ref="V53:V54"/>
    <mergeCell ref="W53:W54"/>
    <mergeCell ref="X53:Y53"/>
    <mergeCell ref="Z53:Z54"/>
    <mergeCell ref="AA53:AA54"/>
    <mergeCell ref="AB53:AB54"/>
    <mergeCell ref="AC53:AC54"/>
    <mergeCell ref="AD53:AD54"/>
    <mergeCell ref="AE53:AF53"/>
    <mergeCell ref="AG53:AG54"/>
    <mergeCell ref="AH53:AH54"/>
    <mergeCell ref="A71:A73"/>
    <mergeCell ref="B71:B73"/>
    <mergeCell ref="C71:C73"/>
    <mergeCell ref="D71:D73"/>
    <mergeCell ref="E71:E73"/>
    <mergeCell ref="F71:F73"/>
    <mergeCell ref="G71:M71"/>
    <mergeCell ref="N71:T71"/>
    <mergeCell ref="P72:P73"/>
    <mergeCell ref="Q72:R72"/>
    <mergeCell ref="S72:S73"/>
    <mergeCell ref="T72:T73"/>
    <mergeCell ref="U71:AA71"/>
    <mergeCell ref="AB71:AH71"/>
    <mergeCell ref="G72:G73"/>
    <mergeCell ref="H72:H73"/>
    <mergeCell ref="I72:I73"/>
    <mergeCell ref="J72:K72"/>
    <mergeCell ref="L72:L73"/>
    <mergeCell ref="M72:M73"/>
    <mergeCell ref="N72:N73"/>
    <mergeCell ref="O72:O73"/>
    <mergeCell ref="U72:U73"/>
    <mergeCell ref="V72:V73"/>
    <mergeCell ref="W72:W73"/>
    <mergeCell ref="X72:Y72"/>
    <mergeCell ref="Z72:Z73"/>
    <mergeCell ref="AA72:AA73"/>
    <mergeCell ref="AB72:AB73"/>
    <mergeCell ref="AC72:AC73"/>
    <mergeCell ref="AD72:AD73"/>
    <mergeCell ref="AE72:AF72"/>
    <mergeCell ref="AG72:AG73"/>
    <mergeCell ref="AH72:AH73"/>
    <mergeCell ref="A88:A90"/>
    <mergeCell ref="B88:B90"/>
    <mergeCell ref="C88:C90"/>
    <mergeCell ref="D88:D90"/>
    <mergeCell ref="E88:E90"/>
    <mergeCell ref="F88:F90"/>
    <mergeCell ref="G88:M88"/>
    <mergeCell ref="N88:T88"/>
    <mergeCell ref="P89:P90"/>
    <mergeCell ref="Q89:R89"/>
    <mergeCell ref="S89:S90"/>
    <mergeCell ref="T89:T90"/>
    <mergeCell ref="U88:AA88"/>
    <mergeCell ref="AB88:AH88"/>
    <mergeCell ref="G89:G90"/>
    <mergeCell ref="H89:H90"/>
    <mergeCell ref="I89:I90"/>
    <mergeCell ref="J89:K89"/>
    <mergeCell ref="L89:L90"/>
    <mergeCell ref="M89:M90"/>
    <mergeCell ref="N89:N90"/>
    <mergeCell ref="O89:O90"/>
    <mergeCell ref="U89:U90"/>
    <mergeCell ref="V89:V90"/>
    <mergeCell ref="W89:W90"/>
    <mergeCell ref="X89:Y89"/>
    <mergeCell ref="Z89:Z90"/>
    <mergeCell ref="AA89:AA90"/>
    <mergeCell ref="AB89:AB90"/>
    <mergeCell ref="AC89:AC90"/>
    <mergeCell ref="AD89:AD90"/>
    <mergeCell ref="AE89:AF89"/>
    <mergeCell ref="AG89:AG90"/>
    <mergeCell ref="AH89:AH90"/>
    <mergeCell ref="A106:A108"/>
    <mergeCell ref="B106:B108"/>
    <mergeCell ref="C106:C108"/>
    <mergeCell ref="D106:D108"/>
    <mergeCell ref="E106:E108"/>
    <mergeCell ref="F106:F108"/>
    <mergeCell ref="G106:M106"/>
    <mergeCell ref="N106:T106"/>
    <mergeCell ref="P107:P108"/>
    <mergeCell ref="Q107:R107"/>
    <mergeCell ref="S107:S108"/>
    <mergeCell ref="T107:T108"/>
    <mergeCell ref="U106:AA106"/>
    <mergeCell ref="AB106:AH106"/>
    <mergeCell ref="G107:G108"/>
    <mergeCell ref="H107:H108"/>
    <mergeCell ref="I107:I108"/>
    <mergeCell ref="J107:K107"/>
    <mergeCell ref="L107:L108"/>
    <mergeCell ref="M107:M108"/>
    <mergeCell ref="N107:N108"/>
    <mergeCell ref="O107:O108"/>
    <mergeCell ref="U107:U108"/>
    <mergeCell ref="V107:V108"/>
    <mergeCell ref="W107:W108"/>
    <mergeCell ref="X107:Y107"/>
    <mergeCell ref="Z107:Z108"/>
    <mergeCell ref="AA107:AA108"/>
    <mergeCell ref="AB107:AB108"/>
    <mergeCell ref="AC107:AC108"/>
    <mergeCell ref="AD107:AD108"/>
    <mergeCell ref="AE107:AF107"/>
    <mergeCell ref="AG107:AG108"/>
    <mergeCell ref="AH107:AH108"/>
    <mergeCell ref="A125:A127"/>
    <mergeCell ref="B125:B127"/>
    <mergeCell ref="C125:C127"/>
    <mergeCell ref="D125:D127"/>
    <mergeCell ref="E125:E127"/>
    <mergeCell ref="F125:F127"/>
    <mergeCell ref="G125:M125"/>
    <mergeCell ref="N125:T125"/>
    <mergeCell ref="P126:P127"/>
    <mergeCell ref="Q126:R126"/>
    <mergeCell ref="S126:S127"/>
    <mergeCell ref="T126:T127"/>
    <mergeCell ref="U125:AA125"/>
    <mergeCell ref="AB125:AH125"/>
    <mergeCell ref="G126:G127"/>
    <mergeCell ref="H126:H127"/>
    <mergeCell ref="I126:I127"/>
    <mergeCell ref="J126:K126"/>
    <mergeCell ref="L126:L127"/>
    <mergeCell ref="M126:M127"/>
    <mergeCell ref="N126:N127"/>
    <mergeCell ref="O126:O127"/>
    <mergeCell ref="U126:U127"/>
    <mergeCell ref="V126:V127"/>
    <mergeCell ref="W126:W127"/>
    <mergeCell ref="X126:Y126"/>
    <mergeCell ref="Z126:Z127"/>
    <mergeCell ref="AA126:AA127"/>
    <mergeCell ref="AB126:AB127"/>
    <mergeCell ref="AC126:AC127"/>
    <mergeCell ref="AD126:AD127"/>
    <mergeCell ref="AE126:AF126"/>
    <mergeCell ref="AG126:AG127"/>
    <mergeCell ref="AH126:AH127"/>
    <mergeCell ref="A143:A145"/>
    <mergeCell ref="B143:B145"/>
    <mergeCell ref="C143:C145"/>
    <mergeCell ref="D143:D145"/>
    <mergeCell ref="E143:E145"/>
    <mergeCell ref="F143:F145"/>
    <mergeCell ref="G143:M143"/>
    <mergeCell ref="N143:T143"/>
    <mergeCell ref="P144:P145"/>
    <mergeCell ref="Q144:R144"/>
    <mergeCell ref="S144:S145"/>
    <mergeCell ref="T144:T145"/>
    <mergeCell ref="U143:AA143"/>
    <mergeCell ref="AB143:AH143"/>
    <mergeCell ref="G144:G145"/>
    <mergeCell ref="H144:H145"/>
    <mergeCell ref="I144:I145"/>
    <mergeCell ref="J144:K144"/>
    <mergeCell ref="L144:L145"/>
    <mergeCell ref="M144:M145"/>
    <mergeCell ref="N144:N145"/>
    <mergeCell ref="O144:O145"/>
    <mergeCell ref="U144:U145"/>
    <mergeCell ref="V144:V145"/>
    <mergeCell ref="W144:W145"/>
    <mergeCell ref="X144:Y144"/>
    <mergeCell ref="Z144:Z145"/>
    <mergeCell ref="AA144:AA145"/>
    <mergeCell ref="AB144:AB145"/>
    <mergeCell ref="AC144:AC145"/>
    <mergeCell ref="AD144:AD145"/>
    <mergeCell ref="AE144:AF144"/>
    <mergeCell ref="AG144:AG145"/>
    <mergeCell ref="AH144:AH145"/>
    <mergeCell ref="A161:A163"/>
    <mergeCell ref="B161:B163"/>
    <mergeCell ref="C161:C163"/>
    <mergeCell ref="D161:D163"/>
    <mergeCell ref="E161:E163"/>
    <mergeCell ref="F161:F163"/>
    <mergeCell ref="G161:M161"/>
    <mergeCell ref="N161:T161"/>
    <mergeCell ref="P162:P163"/>
    <mergeCell ref="Q162:R162"/>
    <mergeCell ref="S162:S163"/>
    <mergeCell ref="T162:T163"/>
    <mergeCell ref="U161:AA161"/>
    <mergeCell ref="AB161:AH161"/>
    <mergeCell ref="G162:G163"/>
    <mergeCell ref="H162:H163"/>
    <mergeCell ref="I162:I163"/>
    <mergeCell ref="J162:K162"/>
    <mergeCell ref="L162:L163"/>
    <mergeCell ref="M162:M163"/>
    <mergeCell ref="N162:N163"/>
    <mergeCell ref="O162:O163"/>
    <mergeCell ref="U162:U163"/>
    <mergeCell ref="V162:V163"/>
    <mergeCell ref="W162:W163"/>
    <mergeCell ref="X162:Y162"/>
    <mergeCell ref="Z162:Z163"/>
    <mergeCell ref="AA162:AA163"/>
    <mergeCell ref="AB162:AB163"/>
    <mergeCell ref="AC162:AC163"/>
    <mergeCell ref="AD162:AD163"/>
    <mergeCell ref="AE162:AF162"/>
    <mergeCell ref="AG162:AG163"/>
    <mergeCell ref="AH162:AH163"/>
    <mergeCell ref="A178:A180"/>
    <mergeCell ref="B178:B180"/>
    <mergeCell ref="C178:C180"/>
    <mergeCell ref="D178:D180"/>
    <mergeCell ref="E178:E180"/>
    <mergeCell ref="F178:F180"/>
    <mergeCell ref="G178:M178"/>
    <mergeCell ref="N178:T178"/>
    <mergeCell ref="P179:P180"/>
    <mergeCell ref="Q179:R179"/>
    <mergeCell ref="S179:S180"/>
    <mergeCell ref="T179:T180"/>
    <mergeCell ref="U178:AA178"/>
    <mergeCell ref="AB178:AH178"/>
    <mergeCell ref="G179:G180"/>
    <mergeCell ref="H179:H180"/>
    <mergeCell ref="I179:I180"/>
    <mergeCell ref="J179:K179"/>
    <mergeCell ref="L179:L180"/>
    <mergeCell ref="M179:M180"/>
    <mergeCell ref="N179:N180"/>
    <mergeCell ref="O179:O180"/>
    <mergeCell ref="U179:U180"/>
    <mergeCell ref="V179:V180"/>
    <mergeCell ref="W179:W180"/>
    <mergeCell ref="X179:Y179"/>
    <mergeCell ref="Z179:Z180"/>
    <mergeCell ref="AA179:AA180"/>
    <mergeCell ref="AB179:AB180"/>
    <mergeCell ref="AC179:AC180"/>
    <mergeCell ref="AD179:AD180"/>
    <mergeCell ref="AE179:AF179"/>
    <mergeCell ref="AG179:AG180"/>
    <mergeCell ref="AH179:AH180"/>
    <mergeCell ref="A195:A197"/>
    <mergeCell ref="B195:B197"/>
    <mergeCell ref="C195:C197"/>
    <mergeCell ref="D195:D197"/>
    <mergeCell ref="E195:E197"/>
    <mergeCell ref="F195:F197"/>
    <mergeCell ref="G195:M195"/>
    <mergeCell ref="N195:T195"/>
    <mergeCell ref="P196:P197"/>
    <mergeCell ref="Q196:R196"/>
    <mergeCell ref="S196:S197"/>
    <mergeCell ref="T196:T197"/>
    <mergeCell ref="U195:AA195"/>
    <mergeCell ref="AB195:AH195"/>
    <mergeCell ref="G196:G197"/>
    <mergeCell ref="H196:H197"/>
    <mergeCell ref="I196:I197"/>
    <mergeCell ref="J196:K196"/>
    <mergeCell ref="L196:L197"/>
    <mergeCell ref="M196:M197"/>
    <mergeCell ref="N196:N197"/>
    <mergeCell ref="O196:O197"/>
    <mergeCell ref="U196:U197"/>
    <mergeCell ref="V196:V197"/>
    <mergeCell ref="W196:W197"/>
    <mergeCell ref="X196:Y196"/>
    <mergeCell ref="Z196:Z197"/>
    <mergeCell ref="AA196:AA197"/>
    <mergeCell ref="AB196:AB197"/>
    <mergeCell ref="AC196:AC197"/>
    <mergeCell ref="AD196:AD197"/>
    <mergeCell ref="AE196:AF196"/>
    <mergeCell ref="AG196:AG197"/>
    <mergeCell ref="AH196:AH197"/>
    <mergeCell ref="A219:A221"/>
    <mergeCell ref="B219:B221"/>
    <mergeCell ref="C219:C221"/>
    <mergeCell ref="D219:D221"/>
    <mergeCell ref="E219:E221"/>
    <mergeCell ref="F219:F221"/>
    <mergeCell ref="G219:M219"/>
    <mergeCell ref="N219:T219"/>
    <mergeCell ref="P220:P221"/>
    <mergeCell ref="Q220:R220"/>
    <mergeCell ref="S220:S221"/>
    <mergeCell ref="T220:T221"/>
    <mergeCell ref="U219:AA219"/>
    <mergeCell ref="AB219:AH219"/>
    <mergeCell ref="G220:G221"/>
    <mergeCell ref="H220:H221"/>
    <mergeCell ref="I220:I221"/>
    <mergeCell ref="J220:K220"/>
    <mergeCell ref="L220:L221"/>
    <mergeCell ref="M220:M221"/>
    <mergeCell ref="N220:N221"/>
    <mergeCell ref="O220:O221"/>
    <mergeCell ref="U220:U221"/>
    <mergeCell ref="V220:V221"/>
    <mergeCell ref="W220:W221"/>
    <mergeCell ref="X220:Y220"/>
    <mergeCell ref="Z220:Z221"/>
    <mergeCell ref="AA220:AA221"/>
    <mergeCell ref="AB220:AB221"/>
    <mergeCell ref="AC220:AC221"/>
    <mergeCell ref="AD220:AD221"/>
    <mergeCell ref="AE220:AF220"/>
    <mergeCell ref="AG220:AG221"/>
    <mergeCell ref="AH220:AH221"/>
  </mergeCells>
  <printOptions/>
  <pageMargins left="1" right="0.25" top="0.5" bottom="0.2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1:AJ107"/>
  <sheetViews>
    <sheetView showGridLines="0" workbookViewId="0" topLeftCell="B1">
      <pane xSplit="4" ySplit="12" topLeftCell="F19" activePane="bottomRight" state="frozen"/>
      <selection pane="topLeft" activeCell="B1" sqref="B1"/>
      <selection pane="topRight" activeCell="F1" sqref="F1"/>
      <selection pane="bottomLeft" activeCell="B19" sqref="B19"/>
      <selection pane="bottomRight" activeCell="M33" sqref="M33"/>
    </sheetView>
  </sheetViews>
  <sheetFormatPr defaultColWidth="9.140625" defaultRowHeight="12.75"/>
  <cols>
    <col min="1" max="1" width="0" style="304" hidden="1" customWidth="1"/>
    <col min="2" max="2" width="3.140625" style="304" customWidth="1"/>
    <col min="3" max="3" width="2.57421875" style="0" customWidth="1"/>
    <col min="4" max="4" width="2.7109375" style="0" customWidth="1"/>
    <col min="5" max="5" width="16.140625" style="0" customWidth="1"/>
    <col min="6" max="35" width="15.28125" style="0" customWidth="1"/>
  </cols>
  <sheetData>
    <row r="1" spans="1:35" ht="12.75">
      <c r="A1" s="305">
        <v>0</v>
      </c>
      <c r="B1" s="305">
        <v>-1</v>
      </c>
      <c r="C1" s="305">
        <v>-2</v>
      </c>
      <c r="D1" s="305">
        <v>-3</v>
      </c>
      <c r="E1" s="305">
        <v>-4</v>
      </c>
      <c r="F1" s="305">
        <v>2</v>
      </c>
      <c r="G1" s="305">
        <v>3</v>
      </c>
      <c r="H1" s="305">
        <v>4</v>
      </c>
      <c r="I1" s="305">
        <v>6</v>
      </c>
      <c r="J1" s="305">
        <v>7</v>
      </c>
      <c r="K1" s="305">
        <v>8</v>
      </c>
      <c r="L1" s="305">
        <v>9</v>
      </c>
      <c r="M1" s="305">
        <v>11</v>
      </c>
      <c r="N1" s="305">
        <v>12</v>
      </c>
      <c r="O1" s="305">
        <v>13</v>
      </c>
      <c r="P1" s="305">
        <v>15</v>
      </c>
      <c r="Q1" s="305">
        <v>16</v>
      </c>
      <c r="R1" s="305">
        <v>17</v>
      </c>
      <c r="S1" s="305">
        <v>18</v>
      </c>
      <c r="T1" s="305">
        <v>20</v>
      </c>
      <c r="U1" s="305">
        <v>21</v>
      </c>
      <c r="V1" s="305">
        <v>22</v>
      </c>
      <c r="W1" s="305">
        <v>24</v>
      </c>
      <c r="X1" s="305">
        <v>25</v>
      </c>
      <c r="Y1" s="305">
        <v>26</v>
      </c>
      <c r="Z1" s="305">
        <v>27</v>
      </c>
      <c r="AA1" s="305">
        <v>29</v>
      </c>
      <c r="AB1" s="305">
        <v>30</v>
      </c>
      <c r="AC1" s="305">
        <v>31</v>
      </c>
      <c r="AD1" s="305">
        <v>33</v>
      </c>
      <c r="AE1" s="305">
        <v>34</v>
      </c>
      <c r="AF1" s="305">
        <v>35</v>
      </c>
      <c r="AG1" s="305">
        <v>36</v>
      </c>
      <c r="AH1" s="305">
        <v>37</v>
      </c>
      <c r="AI1" s="305">
        <v>38</v>
      </c>
    </row>
    <row r="2" spans="1:35" ht="12.75">
      <c r="A2" s="304">
        <v>-1</v>
      </c>
      <c r="B2" s="144" t="s">
        <v>330</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1:35" ht="12.75">
      <c r="A3" s="304">
        <v>-2</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row>
    <row r="4" spans="1:33" ht="12.75">
      <c r="A4" s="304">
        <v>-3</v>
      </c>
      <c r="C4" s="2" t="s">
        <v>331</v>
      </c>
      <c r="T4" s="306"/>
      <c r="U4" s="306"/>
      <c r="AG4" s="2"/>
    </row>
    <row r="5" spans="1:20" ht="12.75">
      <c r="A5" s="304">
        <v>-4</v>
      </c>
      <c r="C5" s="196" t="s">
        <v>332</v>
      </c>
      <c r="H5" s="307"/>
      <c r="T5" s="306"/>
    </row>
    <row r="6" spans="1:35" ht="12.75">
      <c r="A6" s="304">
        <v>-5</v>
      </c>
      <c r="B6" s="308">
        <v>1</v>
      </c>
      <c r="C6" s="309" t="s">
        <v>333</v>
      </c>
      <c r="D6" s="310"/>
      <c r="E6" s="311"/>
      <c r="F6" s="312" t="s">
        <v>851</v>
      </c>
      <c r="G6" s="313"/>
      <c r="H6" s="17"/>
      <c r="I6" s="314"/>
      <c r="J6" s="310"/>
      <c r="K6" s="310"/>
      <c r="L6" s="315"/>
      <c r="M6" s="310"/>
      <c r="N6" s="310"/>
      <c r="O6" s="310"/>
      <c r="P6" s="310"/>
      <c r="Q6" s="310"/>
      <c r="R6" s="310"/>
      <c r="S6" s="311"/>
      <c r="T6" s="316" t="s">
        <v>26</v>
      </c>
      <c r="U6" s="310"/>
      <c r="V6" s="310"/>
      <c r="W6" s="310"/>
      <c r="X6" s="310"/>
      <c r="Y6" s="310"/>
      <c r="Z6" s="310"/>
      <c r="AA6" s="310"/>
      <c r="AB6" s="310"/>
      <c r="AC6" s="310"/>
      <c r="AD6" s="310"/>
      <c r="AE6" s="310"/>
      <c r="AF6" s="310"/>
      <c r="AG6" s="310"/>
      <c r="AH6" s="310"/>
      <c r="AI6" s="311"/>
    </row>
    <row r="7" spans="1:35" ht="12.75">
      <c r="A7" s="304">
        <v>-6</v>
      </c>
      <c r="B7" s="308">
        <v>2</v>
      </c>
      <c r="C7" s="317" t="s">
        <v>36</v>
      </c>
      <c r="D7" s="313"/>
      <c r="E7" s="313"/>
      <c r="F7" s="318" t="s">
        <v>852</v>
      </c>
      <c r="G7" s="310"/>
      <c r="H7" s="310"/>
      <c r="I7" s="307"/>
      <c r="J7" s="307"/>
      <c r="K7" s="319"/>
      <c r="L7" s="320" t="s">
        <v>334</v>
      </c>
      <c r="M7" s="2"/>
      <c r="T7" s="310"/>
      <c r="U7" s="310"/>
      <c r="V7" s="310"/>
      <c r="W7" s="310"/>
      <c r="X7" s="310"/>
      <c r="Y7" s="310"/>
      <c r="Z7" s="310"/>
      <c r="AA7" s="310"/>
      <c r="AB7" s="310"/>
      <c r="AC7" s="310"/>
      <c r="AD7" s="310"/>
      <c r="AE7" s="310"/>
      <c r="AF7" s="310"/>
      <c r="AG7" s="310"/>
      <c r="AH7" s="310"/>
      <c r="AI7" s="311"/>
    </row>
    <row r="8" spans="1:35" ht="12.75">
      <c r="A8" s="304">
        <v>-7</v>
      </c>
      <c r="B8" s="308">
        <v>3</v>
      </c>
      <c r="C8" s="317"/>
      <c r="D8" s="321"/>
      <c r="E8" s="322"/>
      <c r="F8" s="723" t="s">
        <v>288</v>
      </c>
      <c r="G8" s="723"/>
      <c r="H8" s="723"/>
      <c r="I8" s="723"/>
      <c r="J8" s="723"/>
      <c r="K8" s="723"/>
      <c r="L8" s="723"/>
      <c r="M8" s="724" t="s">
        <v>40</v>
      </c>
      <c r="N8" s="724"/>
      <c r="O8" s="724"/>
      <c r="P8" s="724"/>
      <c r="Q8" s="724"/>
      <c r="R8" s="724"/>
      <c r="S8" s="724"/>
      <c r="T8" s="725" t="s">
        <v>22</v>
      </c>
      <c r="U8" s="725"/>
      <c r="V8" s="725"/>
      <c r="W8" s="725"/>
      <c r="X8" s="725"/>
      <c r="Y8" s="725"/>
      <c r="Z8" s="725"/>
      <c r="AA8" s="726" t="s">
        <v>290</v>
      </c>
      <c r="AB8" s="726"/>
      <c r="AC8" s="726"/>
      <c r="AD8" s="726"/>
      <c r="AE8" s="726"/>
      <c r="AF8" s="726"/>
      <c r="AG8" s="726"/>
      <c r="AH8" s="323" t="s">
        <v>335</v>
      </c>
      <c r="AI8" s="324" t="s">
        <v>335</v>
      </c>
    </row>
    <row r="9" spans="1:35" ht="12.75">
      <c r="A9" s="304">
        <v>-8</v>
      </c>
      <c r="B9" s="308">
        <v>4</v>
      </c>
      <c r="C9" s="325" t="s">
        <v>336</v>
      </c>
      <c r="D9" s="22"/>
      <c r="E9" s="326"/>
      <c r="F9" s="323" t="s">
        <v>275</v>
      </c>
      <c r="G9" s="324"/>
      <c r="I9" s="722" t="s">
        <v>277</v>
      </c>
      <c r="J9" s="722"/>
      <c r="K9" s="324" t="s">
        <v>337</v>
      </c>
      <c r="L9" s="328" t="s">
        <v>337</v>
      </c>
      <c r="M9" s="323" t="s">
        <v>275</v>
      </c>
      <c r="N9" s="324"/>
      <c r="P9" s="722" t="s">
        <v>277</v>
      </c>
      <c r="Q9" s="722"/>
      <c r="R9" s="324" t="s">
        <v>337</v>
      </c>
      <c r="S9" s="328" t="s">
        <v>337</v>
      </c>
      <c r="T9" s="323" t="s">
        <v>275</v>
      </c>
      <c r="U9" s="324"/>
      <c r="W9" s="722" t="s">
        <v>277</v>
      </c>
      <c r="X9" s="722"/>
      <c r="Y9" s="324" t="s">
        <v>337</v>
      </c>
      <c r="Z9" s="328" t="s">
        <v>337</v>
      </c>
      <c r="AA9" s="323" t="s">
        <v>275</v>
      </c>
      <c r="AB9" s="324"/>
      <c r="AD9" s="722" t="s">
        <v>277</v>
      </c>
      <c r="AE9" s="722"/>
      <c r="AF9" s="324" t="s">
        <v>337</v>
      </c>
      <c r="AG9" s="328" t="s">
        <v>337</v>
      </c>
      <c r="AH9" s="328" t="s">
        <v>338</v>
      </c>
      <c r="AI9" s="328" t="s">
        <v>339</v>
      </c>
    </row>
    <row r="10" spans="1:35" ht="12.75">
      <c r="A10" s="304">
        <v>-9</v>
      </c>
      <c r="B10" s="308">
        <v>5</v>
      </c>
      <c r="C10" s="325" t="s">
        <v>340</v>
      </c>
      <c r="D10" s="22"/>
      <c r="E10" s="326"/>
      <c r="F10" s="323" t="s">
        <v>341</v>
      </c>
      <c r="G10" s="324" t="s">
        <v>342</v>
      </c>
      <c r="H10" s="324" t="s">
        <v>276</v>
      </c>
      <c r="I10" s="329" t="s">
        <v>275</v>
      </c>
      <c r="J10" s="329" t="s">
        <v>276</v>
      </c>
      <c r="K10" s="328" t="s">
        <v>343</v>
      </c>
      <c r="L10" s="328" t="s">
        <v>344</v>
      </c>
      <c r="M10" s="323" t="s">
        <v>341</v>
      </c>
      <c r="N10" s="324" t="s">
        <v>342</v>
      </c>
      <c r="O10" s="324" t="s">
        <v>276</v>
      </c>
      <c r="P10" s="329" t="s">
        <v>275</v>
      </c>
      <c r="Q10" s="329" t="s">
        <v>276</v>
      </c>
      <c r="R10" s="328" t="s">
        <v>343</v>
      </c>
      <c r="S10" s="328" t="s">
        <v>344</v>
      </c>
      <c r="T10" s="323" t="s">
        <v>341</v>
      </c>
      <c r="U10" s="324" t="s">
        <v>342</v>
      </c>
      <c r="V10" s="324" t="s">
        <v>276</v>
      </c>
      <c r="W10" s="329" t="s">
        <v>275</v>
      </c>
      <c r="X10" s="329" t="s">
        <v>276</v>
      </c>
      <c r="Y10" s="324" t="s">
        <v>343</v>
      </c>
      <c r="Z10" s="328" t="s">
        <v>344</v>
      </c>
      <c r="AA10" s="323" t="s">
        <v>341</v>
      </c>
      <c r="AB10" s="324" t="s">
        <v>342</v>
      </c>
      <c r="AC10" s="324" t="s">
        <v>276</v>
      </c>
      <c r="AD10" s="329" t="s">
        <v>275</v>
      </c>
      <c r="AE10" s="329" t="s">
        <v>276</v>
      </c>
      <c r="AF10" s="324" t="s">
        <v>343</v>
      </c>
      <c r="AG10" s="328" t="s">
        <v>344</v>
      </c>
      <c r="AH10" s="324" t="s">
        <v>345</v>
      </c>
      <c r="AI10" s="324" t="s">
        <v>345</v>
      </c>
    </row>
    <row r="11" spans="1:35" ht="12.75">
      <c r="A11" s="304">
        <v>-10</v>
      </c>
      <c r="B11" s="308">
        <v>6</v>
      </c>
      <c r="C11" s="330"/>
      <c r="D11" s="331"/>
      <c r="E11" s="332"/>
      <c r="F11" s="333" t="s">
        <v>346</v>
      </c>
      <c r="G11" s="324"/>
      <c r="H11" s="324" t="s">
        <v>347</v>
      </c>
      <c r="I11" s="327" t="s">
        <v>341</v>
      </c>
      <c r="J11" s="327" t="s">
        <v>347</v>
      </c>
      <c r="K11" s="327" t="s">
        <v>348</v>
      </c>
      <c r="L11" s="334" t="s">
        <v>349</v>
      </c>
      <c r="M11" s="333" t="s">
        <v>346</v>
      </c>
      <c r="N11" s="324"/>
      <c r="O11" s="324" t="s">
        <v>347</v>
      </c>
      <c r="P11" s="327" t="s">
        <v>341</v>
      </c>
      <c r="Q11" s="327" t="s">
        <v>347</v>
      </c>
      <c r="R11" s="327" t="s">
        <v>350</v>
      </c>
      <c r="S11" s="335" t="s">
        <v>351</v>
      </c>
      <c r="T11" s="333" t="s">
        <v>346</v>
      </c>
      <c r="U11" s="324"/>
      <c r="V11" s="324" t="s">
        <v>347</v>
      </c>
      <c r="W11" s="327" t="s">
        <v>341</v>
      </c>
      <c r="X11" s="327" t="s">
        <v>347</v>
      </c>
      <c r="Y11" s="327" t="s">
        <v>352</v>
      </c>
      <c r="Z11" s="335" t="s">
        <v>353</v>
      </c>
      <c r="AA11" s="333" t="s">
        <v>346</v>
      </c>
      <c r="AB11" s="324"/>
      <c r="AC11" s="324" t="s">
        <v>347</v>
      </c>
      <c r="AD11" s="327" t="s">
        <v>341</v>
      </c>
      <c r="AE11" s="327" t="s">
        <v>347</v>
      </c>
      <c r="AF11" s="327" t="s">
        <v>354</v>
      </c>
      <c r="AG11" s="335" t="s">
        <v>355</v>
      </c>
      <c r="AH11" s="327" t="s">
        <v>356</v>
      </c>
      <c r="AI11" s="327" t="s">
        <v>357</v>
      </c>
    </row>
    <row r="12" spans="1:35" ht="12.75">
      <c r="A12" s="304">
        <v>-11</v>
      </c>
      <c r="B12" s="308">
        <v>7</v>
      </c>
      <c r="C12" s="718">
        <v>1</v>
      </c>
      <c r="D12" s="718"/>
      <c r="E12" s="718"/>
      <c r="F12" s="336">
        <v>2</v>
      </c>
      <c r="G12" s="336">
        <v>3</v>
      </c>
      <c r="H12" s="336">
        <v>4</v>
      </c>
      <c r="I12" s="336">
        <v>5</v>
      </c>
      <c r="J12" s="336">
        <v>6</v>
      </c>
      <c r="K12" s="336">
        <v>7</v>
      </c>
      <c r="L12" s="336">
        <v>8</v>
      </c>
      <c r="M12" s="336">
        <v>9</v>
      </c>
      <c r="N12" s="336">
        <v>10</v>
      </c>
      <c r="O12" s="336">
        <v>11</v>
      </c>
      <c r="P12" s="336">
        <v>12</v>
      </c>
      <c r="Q12" s="336">
        <v>13</v>
      </c>
      <c r="R12" s="336">
        <v>14</v>
      </c>
      <c r="S12" s="336">
        <v>15</v>
      </c>
      <c r="T12" s="336">
        <v>16</v>
      </c>
      <c r="U12" s="336">
        <v>17</v>
      </c>
      <c r="V12" s="336">
        <v>18</v>
      </c>
      <c r="W12" s="336">
        <v>19</v>
      </c>
      <c r="X12" s="336">
        <v>20</v>
      </c>
      <c r="Y12" s="336">
        <v>21</v>
      </c>
      <c r="Z12" s="336">
        <v>22</v>
      </c>
      <c r="AA12" s="336">
        <v>23</v>
      </c>
      <c r="AB12" s="336">
        <v>24</v>
      </c>
      <c r="AC12" s="336">
        <v>25</v>
      </c>
      <c r="AD12" s="336">
        <v>26</v>
      </c>
      <c r="AE12" s="336">
        <v>27</v>
      </c>
      <c r="AF12" s="336">
        <v>28</v>
      </c>
      <c r="AG12" s="336">
        <v>29</v>
      </c>
      <c r="AH12" s="336">
        <v>30</v>
      </c>
      <c r="AI12" s="336">
        <v>31</v>
      </c>
    </row>
    <row r="13" spans="1:35" ht="12.75">
      <c r="A13" s="304">
        <v>3</v>
      </c>
      <c r="B13" s="308">
        <v>8</v>
      </c>
      <c r="C13" s="7">
        <v>1</v>
      </c>
      <c r="D13" s="8" t="s">
        <v>358</v>
      </c>
      <c r="E13" s="8"/>
      <c r="F13" s="337">
        <f>+7_QRPT_1!F13+7_QRPT_1!F46</f>
        <v>0</v>
      </c>
      <c r="G13" s="337">
        <f>+7_QRPT_1!G13+7_QRPT_1!G46</f>
        <v>0</v>
      </c>
      <c r="H13" s="337">
        <f>+7_QRPT_1!H13+7_QRPT_1!H46</f>
        <v>0</v>
      </c>
      <c r="I13" s="337">
        <f>+7_QRPT_1!I13+7_QRPT_1!I46</f>
        <v>0</v>
      </c>
      <c r="J13" s="337">
        <f>+7_QRPT_1!J13+7_QRPT_1!J46</f>
        <v>0</v>
      </c>
      <c r="K13" s="338">
        <f>F13+H13+I13+J13</f>
        <v>0</v>
      </c>
      <c r="L13" s="338">
        <f>K13-G13</f>
        <v>0</v>
      </c>
      <c r="M13" s="337">
        <f>+7_QRPT_1!M13+7_QRPT_1!M46</f>
        <v>0</v>
      </c>
      <c r="N13" s="337">
        <f>+7_QRPT_1!N13+7_QRPT_1!N46</f>
        <v>0</v>
      </c>
      <c r="O13" s="337">
        <f>+7_QRPT_1!O13+7_QRPT_1!O46</f>
        <v>0</v>
      </c>
      <c r="P13" s="337">
        <f>+7_QRPT_1!P13+7_QRPT_1!P46</f>
        <v>0</v>
      </c>
      <c r="Q13" s="337">
        <f>+7_QRPT_1!Q13+7_QRPT_1!Q46</f>
        <v>0</v>
      </c>
      <c r="R13" s="337">
        <f>M13+O13+P13+Q13</f>
        <v>0</v>
      </c>
      <c r="S13" s="337">
        <f>R13-N13</f>
        <v>0</v>
      </c>
      <c r="T13" s="337">
        <f>+7_QRPT_1!T13+7_QRPT_1!T46</f>
        <v>0</v>
      </c>
      <c r="U13" s="337">
        <f>+7_QRPT_1!U13+7_QRPT_1!U46</f>
        <v>0</v>
      </c>
      <c r="V13" s="337">
        <f>+7_QRPT_1!V13+7_QRPT_1!V46</f>
        <v>0</v>
      </c>
      <c r="W13" s="337">
        <f>+7_QRPT_1!W13+7_QRPT_1!W46</f>
        <v>0</v>
      </c>
      <c r="X13" s="337">
        <f>+7_QRPT_1!X13+7_QRPT_1!X46</f>
        <v>0</v>
      </c>
      <c r="Y13" s="337">
        <f>T13+V13+W13+X13</f>
        <v>0</v>
      </c>
      <c r="Z13" s="337">
        <f>Y13-U13</f>
        <v>0</v>
      </c>
      <c r="AA13" s="337">
        <f>+7_QRPT_1!AA13+7_QRPT_1!AA46</f>
        <v>0</v>
      </c>
      <c r="AB13" s="337">
        <f>+7_QRPT_1!AB13+7_QRPT_1!AB46</f>
        <v>0</v>
      </c>
      <c r="AC13" s="337">
        <f>+7_QRPT_1!AC13+7_QRPT_1!AC46</f>
        <v>0</v>
      </c>
      <c r="AD13" s="337">
        <f>+7_QRPT_1!AD13+7_QRPT_1!AD46</f>
        <v>0</v>
      </c>
      <c r="AE13" s="337">
        <f>+7_QRPT_1!AE13+7_QRPT_1!AE46</f>
        <v>0</v>
      </c>
      <c r="AF13" s="337">
        <f>AA13+AC13+AD13+AE13</f>
        <v>0</v>
      </c>
      <c r="AG13" s="337">
        <f>AF13-AB13</f>
        <v>0</v>
      </c>
      <c r="AH13" s="338">
        <f>K13+R13+Y13+AF13</f>
        <v>0</v>
      </c>
      <c r="AI13" s="338">
        <f>L13+S13+Z13+AG13</f>
        <v>0</v>
      </c>
    </row>
    <row r="14" spans="1:35" ht="12.75">
      <c r="A14" s="304">
        <v>4</v>
      </c>
      <c r="B14" s="308">
        <v>9</v>
      </c>
      <c r="C14" s="4">
        <v>2</v>
      </c>
      <c r="D14" s="5" t="s">
        <v>359</v>
      </c>
      <c r="E14" s="5"/>
      <c r="F14" s="337">
        <f>+7_QRPT_1!F14+7_QRPT_1!F47</f>
        <v>0</v>
      </c>
      <c r="G14" s="337">
        <f>+7_QRPT_1!G14+7_QRPT_1!G47</f>
        <v>0</v>
      </c>
      <c r="H14" s="337">
        <f>+7_QRPT_1!H14+7_QRPT_1!H47</f>
        <v>0</v>
      </c>
      <c r="I14" s="337">
        <f>+7_QRPT_1!I14+7_QRPT_1!I47</f>
        <v>0</v>
      </c>
      <c r="J14" s="337">
        <f>+7_QRPT_1!J14+7_QRPT_1!J47</f>
        <v>0</v>
      </c>
      <c r="K14" s="339">
        <f>F14+H14+I14+J14</f>
        <v>0</v>
      </c>
      <c r="L14" s="338">
        <f>K14-G14</f>
        <v>0</v>
      </c>
      <c r="M14" s="337">
        <f>+7_QRPT_1!M14+7_QRPT_1!M47</f>
        <v>0</v>
      </c>
      <c r="N14" s="337">
        <f>+7_QRPT_1!N14+7_QRPT_1!N47</f>
        <v>0</v>
      </c>
      <c r="O14" s="337">
        <f>+7_QRPT_1!O14+7_QRPT_1!O47</f>
        <v>0</v>
      </c>
      <c r="P14" s="337">
        <f>+7_QRPT_1!P14+7_QRPT_1!P47</f>
        <v>0</v>
      </c>
      <c r="Q14" s="337">
        <f>+7_QRPT_1!Q14+7_QRPT_1!Q47</f>
        <v>0</v>
      </c>
      <c r="R14" s="337">
        <f>M14+O14+P14+Q14</f>
        <v>0</v>
      </c>
      <c r="S14" s="337">
        <f>R14-N14</f>
        <v>0</v>
      </c>
      <c r="T14" s="337">
        <f>+7_QRPT_1!T14+7_QRPT_1!T47</f>
        <v>0</v>
      </c>
      <c r="U14" s="337">
        <f>+7_QRPT_1!U14+7_QRPT_1!U47</f>
        <v>0</v>
      </c>
      <c r="V14" s="337">
        <f>+7_QRPT_1!V14+7_QRPT_1!V47</f>
        <v>0</v>
      </c>
      <c r="W14" s="337">
        <f>+7_QRPT_1!W14+7_QRPT_1!W47</f>
        <v>0</v>
      </c>
      <c r="X14" s="337">
        <f>+7_QRPT_1!X14+7_QRPT_1!X47</f>
        <v>0</v>
      </c>
      <c r="Y14" s="337">
        <f>T14+V14+W14+X14</f>
        <v>0</v>
      </c>
      <c r="Z14" s="337">
        <f>Y14-U14</f>
        <v>0</v>
      </c>
      <c r="AA14" s="337">
        <f>+7_QRPT_1!AA14+7_QRPT_1!AA47</f>
        <v>0</v>
      </c>
      <c r="AB14" s="337">
        <f>+7_QRPT_1!AB14+7_QRPT_1!AB47</f>
        <v>0</v>
      </c>
      <c r="AC14" s="337">
        <f>+7_QRPT_1!AC14+7_QRPT_1!AC47</f>
        <v>0</v>
      </c>
      <c r="AD14" s="337">
        <f>+7_QRPT_1!AD14+7_QRPT_1!AD47</f>
        <v>0</v>
      </c>
      <c r="AE14" s="337">
        <f>+7_QRPT_1!AE14+7_QRPT_1!AE47</f>
        <v>0</v>
      </c>
      <c r="AF14" s="337">
        <f>AA14+AC14+AD14+AE14</f>
        <v>0</v>
      </c>
      <c r="AG14" s="337">
        <f>AF14-AB14</f>
        <v>0</v>
      </c>
      <c r="AH14" s="338">
        <f>K14+R14+Y14+AF14</f>
        <v>0</v>
      </c>
      <c r="AI14" s="338">
        <f>L14+S14+Z14+AG14</f>
        <v>0</v>
      </c>
    </row>
    <row r="15" spans="1:35" ht="12.75">
      <c r="A15" s="304">
        <v>5</v>
      </c>
      <c r="B15" s="308">
        <v>10</v>
      </c>
      <c r="C15" s="16">
        <v>3</v>
      </c>
      <c r="D15" s="17" t="s">
        <v>360</v>
      </c>
      <c r="E15" s="17"/>
      <c r="F15" s="337">
        <f>+7_QRPT_1!F15+7_QRPT_1!F48</f>
        <v>0</v>
      </c>
      <c r="G15" s="337">
        <f>+7_QRPT_1!G15+7_QRPT_1!G48</f>
        <v>0</v>
      </c>
      <c r="H15" s="337">
        <f>+7_QRPT_1!H15+7_QRPT_1!H48</f>
        <v>0</v>
      </c>
      <c r="I15" s="337">
        <f>+7_QRPT_1!I15+7_QRPT_1!I48</f>
        <v>0</v>
      </c>
      <c r="J15" s="337">
        <f>+7_QRPT_1!J15+7_QRPT_1!J48</f>
        <v>0</v>
      </c>
      <c r="K15" s="338">
        <f>F15+H15+I15+J15</f>
        <v>0</v>
      </c>
      <c r="L15" s="338">
        <f>K15-G15</f>
        <v>0</v>
      </c>
      <c r="M15" s="337">
        <f>+7_QRPT_1!M15+7_QRPT_1!M48</f>
        <v>0</v>
      </c>
      <c r="N15" s="337">
        <f>+7_QRPT_1!N15+7_QRPT_1!N48</f>
        <v>0</v>
      </c>
      <c r="O15" s="337">
        <f>+7_QRPT_1!O15+7_QRPT_1!O48</f>
        <v>0</v>
      </c>
      <c r="P15" s="337">
        <f>+7_QRPT_1!P15+7_QRPT_1!P48</f>
        <v>0</v>
      </c>
      <c r="Q15" s="337">
        <f>+7_QRPT_1!Q15+7_QRPT_1!Q48</f>
        <v>0</v>
      </c>
      <c r="R15" s="337">
        <f>M15+O15+P15+Q15</f>
        <v>0</v>
      </c>
      <c r="S15" s="337">
        <f>R15-N15</f>
        <v>0</v>
      </c>
      <c r="T15" s="337">
        <f>+7_QRPT_1!T15+7_QRPT_1!T48</f>
        <v>0</v>
      </c>
      <c r="U15" s="337">
        <f>+7_QRPT_1!U15+7_QRPT_1!U48</f>
        <v>0</v>
      </c>
      <c r="V15" s="337">
        <f>+7_QRPT_1!V15+7_QRPT_1!V48</f>
        <v>0</v>
      </c>
      <c r="W15" s="337">
        <f>+7_QRPT_1!W15+7_QRPT_1!W48</f>
        <v>0</v>
      </c>
      <c r="X15" s="337">
        <f>+7_QRPT_1!X15+7_QRPT_1!X48</f>
        <v>0</v>
      </c>
      <c r="Y15" s="337">
        <f>T15+V15+W15+X15</f>
        <v>0</v>
      </c>
      <c r="Z15" s="337">
        <f>Y15-U15</f>
        <v>0</v>
      </c>
      <c r="AA15" s="337">
        <f>+7_QRPT_1!AA15+7_QRPT_1!AA48</f>
        <v>0</v>
      </c>
      <c r="AB15" s="337">
        <f>+7_QRPT_1!AB15+7_QRPT_1!AB48</f>
        <v>0</v>
      </c>
      <c r="AC15" s="337">
        <f>+7_QRPT_1!AC15+7_QRPT_1!AC48</f>
        <v>0</v>
      </c>
      <c r="AD15" s="337">
        <f>+7_QRPT_1!AD15+7_QRPT_1!AD48</f>
        <v>0</v>
      </c>
      <c r="AE15" s="337">
        <f>+7_QRPT_1!AE15+7_QRPT_1!AE48</f>
        <v>0</v>
      </c>
      <c r="AF15" s="337">
        <f>AA15+AC15+AD15+AE15</f>
        <v>0</v>
      </c>
      <c r="AG15" s="337">
        <f>AF15-AB15</f>
        <v>0</v>
      </c>
      <c r="AH15" s="338">
        <f>K15+R15+Y15+AF15</f>
        <v>0</v>
      </c>
      <c r="AI15" s="338">
        <f>L15+S15+Z15+AG15</f>
        <v>0</v>
      </c>
    </row>
    <row r="16" spans="1:35" ht="12.75">
      <c r="A16" s="304">
        <v>6</v>
      </c>
      <c r="B16" s="308">
        <v>11</v>
      </c>
      <c r="C16" s="4">
        <v>4</v>
      </c>
      <c r="D16" s="5" t="s">
        <v>361</v>
      </c>
      <c r="E16" s="5"/>
      <c r="F16" s="337">
        <f>+7_QRPT_1!F16+7_QRPT_1!F49</f>
        <v>0</v>
      </c>
      <c r="G16" s="337">
        <f>+7_QRPT_1!G16+7_QRPT_1!G49</f>
        <v>0</v>
      </c>
      <c r="H16" s="337">
        <f>+7_QRPT_1!H16+7_QRPT_1!H49</f>
        <v>0</v>
      </c>
      <c r="I16" s="337">
        <f>+7_QRPT_1!I16+7_QRPT_1!I49</f>
        <v>0</v>
      </c>
      <c r="J16" s="337">
        <f>+7_QRPT_1!J16+7_QRPT_1!J49</f>
        <v>0</v>
      </c>
      <c r="K16" s="339">
        <f>F16+H16+I16+J16</f>
        <v>0</v>
      </c>
      <c r="L16" s="338">
        <f>K16-G16</f>
        <v>0</v>
      </c>
      <c r="M16" s="337">
        <f>+7_QRPT_1!M16+7_QRPT_1!M49</f>
        <v>0</v>
      </c>
      <c r="N16" s="337">
        <f>+7_QRPT_1!N16+7_QRPT_1!N49</f>
        <v>0</v>
      </c>
      <c r="O16" s="337">
        <f>+7_QRPT_1!O16+7_QRPT_1!O49</f>
        <v>0</v>
      </c>
      <c r="P16" s="337">
        <f>+7_QRPT_1!P16+7_QRPT_1!P49</f>
        <v>0</v>
      </c>
      <c r="Q16" s="337">
        <f>+7_QRPT_1!Q16+7_QRPT_1!Q49</f>
        <v>0</v>
      </c>
      <c r="R16" s="337">
        <f>M16+O16+P16+Q16</f>
        <v>0</v>
      </c>
      <c r="S16" s="337">
        <f>R16-N16</f>
        <v>0</v>
      </c>
      <c r="T16" s="337">
        <f>+7_QRPT_1!T16+7_QRPT_1!T49</f>
        <v>0</v>
      </c>
      <c r="U16" s="337">
        <f>+7_QRPT_1!U16+7_QRPT_1!U49</f>
        <v>0</v>
      </c>
      <c r="V16" s="337">
        <f>+7_QRPT_1!V16+7_QRPT_1!V49</f>
        <v>0</v>
      </c>
      <c r="W16" s="337">
        <f>+7_QRPT_1!W16+7_QRPT_1!W49</f>
        <v>0</v>
      </c>
      <c r="X16" s="337">
        <f>+7_QRPT_1!X16+7_QRPT_1!X49</f>
        <v>0</v>
      </c>
      <c r="Y16" s="337">
        <f>T16+V16+W16+X16</f>
        <v>0</v>
      </c>
      <c r="Z16" s="337">
        <f>Y16-U16</f>
        <v>0</v>
      </c>
      <c r="AA16" s="337">
        <f>+7_QRPT_1!AA16+7_QRPT_1!AA49</f>
        <v>0</v>
      </c>
      <c r="AB16" s="337">
        <f>+7_QRPT_1!AB16+7_QRPT_1!AB49</f>
        <v>0</v>
      </c>
      <c r="AC16" s="337">
        <f>+7_QRPT_1!AC16+7_QRPT_1!AC49</f>
        <v>0</v>
      </c>
      <c r="AD16" s="337">
        <f>+7_QRPT_1!AD16+7_QRPT_1!AD49</f>
        <v>0</v>
      </c>
      <c r="AE16" s="337">
        <f>+7_QRPT_1!AE16+7_QRPT_1!AE49</f>
        <v>0</v>
      </c>
      <c r="AF16" s="337">
        <f>AA16+AC16+AD16+AE16</f>
        <v>0</v>
      </c>
      <c r="AG16" s="337">
        <f>AF16-AB16</f>
        <v>0</v>
      </c>
      <c r="AH16" s="338">
        <f>K16+R16+Y16+AF16</f>
        <v>0</v>
      </c>
      <c r="AI16" s="338">
        <f>L16+S16+Z16+AG16</f>
        <v>0</v>
      </c>
    </row>
    <row r="17" spans="1:35" ht="12.75">
      <c r="A17" s="304">
        <v>7</v>
      </c>
      <c r="B17" s="308">
        <v>12</v>
      </c>
      <c r="C17" s="16">
        <v>5</v>
      </c>
      <c r="D17" s="17" t="s">
        <v>362</v>
      </c>
      <c r="E17" s="17"/>
      <c r="F17" s="337">
        <f>+7_QRPT_1!F17+7_QRPT_1!F50</f>
        <v>0</v>
      </c>
      <c r="G17" s="337">
        <f>+7_QRPT_1!G17+7_QRPT_1!G50</f>
        <v>0</v>
      </c>
      <c r="H17" s="337">
        <f>+7_QRPT_1!H17+7_QRPT_1!H50</f>
        <v>0</v>
      </c>
      <c r="I17" s="337">
        <f>+7_QRPT_1!I17+7_QRPT_1!I50</f>
        <v>0</v>
      </c>
      <c r="J17" s="337">
        <f>+7_QRPT_1!J17+7_QRPT_1!J50</f>
        <v>0</v>
      </c>
      <c r="K17" s="339">
        <f>F17+H17+I17+J17</f>
        <v>0</v>
      </c>
      <c r="L17" s="338">
        <f>K17-G17</f>
        <v>0</v>
      </c>
      <c r="M17" s="337">
        <f>+7_QRPT_1!M17+7_QRPT_1!M50</f>
        <v>0</v>
      </c>
      <c r="N17" s="337">
        <f>+7_QRPT_1!N17+7_QRPT_1!N50</f>
        <v>0</v>
      </c>
      <c r="O17" s="337">
        <f>+7_QRPT_1!O17+7_QRPT_1!O50</f>
        <v>0</v>
      </c>
      <c r="P17" s="337">
        <f>+7_QRPT_1!P17+7_QRPT_1!P50</f>
        <v>0</v>
      </c>
      <c r="Q17" s="337">
        <f>+7_QRPT_1!Q17+7_QRPT_1!Q50</f>
        <v>0</v>
      </c>
      <c r="R17" s="337">
        <f>M17+O17+P17+Q17</f>
        <v>0</v>
      </c>
      <c r="S17" s="337">
        <f>R17-N17</f>
        <v>0</v>
      </c>
      <c r="T17" s="337">
        <f>+7_QRPT_1!T17+7_QRPT_1!T50</f>
        <v>0</v>
      </c>
      <c r="U17" s="337">
        <f>+7_QRPT_1!U17+7_QRPT_1!U50</f>
        <v>0</v>
      </c>
      <c r="V17" s="337">
        <f>+7_QRPT_1!V17+7_QRPT_1!V50</f>
        <v>0</v>
      </c>
      <c r="W17" s="337">
        <f>+7_QRPT_1!W17+7_QRPT_1!W50</f>
        <v>0</v>
      </c>
      <c r="X17" s="337">
        <f>+7_QRPT_1!X17+7_QRPT_1!X50</f>
        <v>0</v>
      </c>
      <c r="Y17" s="337">
        <f>T17+V17+W17+X17</f>
        <v>0</v>
      </c>
      <c r="Z17" s="337">
        <f>Y17-U17</f>
        <v>0</v>
      </c>
      <c r="AA17" s="337">
        <f>+7_QRPT_1!AA17+7_QRPT_1!AA50</f>
        <v>0</v>
      </c>
      <c r="AB17" s="337">
        <f>+7_QRPT_1!AB17+7_QRPT_1!AB50</f>
        <v>0</v>
      </c>
      <c r="AC17" s="337">
        <f>+7_QRPT_1!AC17+7_QRPT_1!AC50</f>
        <v>0</v>
      </c>
      <c r="AD17" s="337">
        <f>+7_QRPT_1!AD17+7_QRPT_1!AD50</f>
        <v>0</v>
      </c>
      <c r="AE17" s="337">
        <f>+7_QRPT_1!AE17+7_QRPT_1!AE50</f>
        <v>0</v>
      </c>
      <c r="AF17" s="337">
        <f>AA17+AC17+AD17+AE17</f>
        <v>0</v>
      </c>
      <c r="AG17" s="337">
        <f>AF17-AB17</f>
        <v>0</v>
      </c>
      <c r="AH17" s="338">
        <f>K17+R17+Y17+AF17</f>
        <v>0</v>
      </c>
      <c r="AI17" s="338">
        <f>L17+S17+Z17+AG17</f>
        <v>0</v>
      </c>
    </row>
    <row r="18" spans="1:35" ht="12.75">
      <c r="A18" s="304">
        <v>8</v>
      </c>
      <c r="B18" s="308">
        <v>13</v>
      </c>
      <c r="C18" s="4">
        <v>6</v>
      </c>
      <c r="D18" s="5" t="s">
        <v>363</v>
      </c>
      <c r="E18" s="5"/>
      <c r="F18" s="337">
        <f>+7_QRPT_1!F18+7_QRPT_1!F51</f>
        <v>0</v>
      </c>
      <c r="G18" s="337">
        <f>+7_QRPT_1!G18+7_QRPT_1!G51</f>
        <v>0</v>
      </c>
      <c r="H18" s="337">
        <f>+7_QRPT_1!H18+7_QRPT_1!H51</f>
        <v>0</v>
      </c>
      <c r="I18" s="337">
        <f>+7_QRPT_1!I18+7_QRPT_1!I51</f>
        <v>0</v>
      </c>
      <c r="J18" s="337">
        <f>+7_QRPT_1!J18+7_QRPT_1!J51</f>
        <v>0</v>
      </c>
      <c r="K18" s="339">
        <f>F18+H18+I18+J18</f>
        <v>0</v>
      </c>
      <c r="L18" s="338">
        <f>K18-G18</f>
        <v>0</v>
      </c>
      <c r="M18" s="337">
        <f>+7_QRPT_1!M18+7_QRPT_1!M51</f>
        <v>0</v>
      </c>
      <c r="N18" s="337">
        <f>+7_QRPT_1!N18+7_QRPT_1!N51</f>
        <v>0</v>
      </c>
      <c r="O18" s="337">
        <f>+7_QRPT_1!O18+7_QRPT_1!O51</f>
        <v>0</v>
      </c>
      <c r="P18" s="337">
        <f>+7_QRPT_1!P18+7_QRPT_1!P51</f>
        <v>0</v>
      </c>
      <c r="Q18" s="337">
        <f>+7_QRPT_1!Q18+7_QRPT_1!Q51</f>
        <v>0</v>
      </c>
      <c r="R18" s="337">
        <f>M18+O18+P18+Q18</f>
        <v>0</v>
      </c>
      <c r="S18" s="337">
        <f>R18-N18</f>
        <v>0</v>
      </c>
      <c r="T18" s="337">
        <f>+7_QRPT_1!T18+7_QRPT_1!T51</f>
        <v>0</v>
      </c>
      <c r="U18" s="337">
        <f>+7_QRPT_1!U18+7_QRPT_1!U51</f>
        <v>0</v>
      </c>
      <c r="V18" s="337">
        <f>+7_QRPT_1!V18+7_QRPT_1!V51</f>
        <v>0</v>
      </c>
      <c r="W18" s="337">
        <f>+7_QRPT_1!W18+7_QRPT_1!W51</f>
        <v>0</v>
      </c>
      <c r="X18" s="337">
        <f>+7_QRPT_1!X18+7_QRPT_1!X51</f>
        <v>0</v>
      </c>
      <c r="Y18" s="337">
        <f>T18+V18+W18+X18</f>
        <v>0</v>
      </c>
      <c r="Z18" s="337">
        <f>Y18-U18</f>
        <v>0</v>
      </c>
      <c r="AA18" s="337">
        <f>+7_QRPT_1!AA18+7_QRPT_1!AA51</f>
        <v>0</v>
      </c>
      <c r="AB18" s="337">
        <f>+7_QRPT_1!AB18+7_QRPT_1!AB51</f>
        <v>0</v>
      </c>
      <c r="AC18" s="337">
        <f>+7_QRPT_1!AC18+7_QRPT_1!AC51</f>
        <v>0</v>
      </c>
      <c r="AD18" s="337">
        <f>+7_QRPT_1!AD18+7_QRPT_1!AD51</f>
        <v>0</v>
      </c>
      <c r="AE18" s="337">
        <f>+7_QRPT_1!AE18+7_QRPT_1!AE51</f>
        <v>0</v>
      </c>
      <c r="AF18" s="337">
        <f>AA18+AC18+AD18+AE18</f>
        <v>0</v>
      </c>
      <c r="AG18" s="337">
        <f>AF18-AB18</f>
        <v>0</v>
      </c>
      <c r="AH18" s="338">
        <f>K18+R18+Y18+AF18</f>
        <v>0</v>
      </c>
      <c r="AI18" s="338">
        <f>L18+S18+Z18+AG18</f>
        <v>0</v>
      </c>
    </row>
    <row r="19" spans="1:35" ht="12.75">
      <c r="A19" s="304">
        <v>9</v>
      </c>
      <c r="B19" s="308">
        <v>14</v>
      </c>
      <c r="C19" s="16">
        <v>7</v>
      </c>
      <c r="D19" s="17" t="s">
        <v>364</v>
      </c>
      <c r="E19" s="17"/>
      <c r="F19" s="340"/>
      <c r="G19" s="341"/>
      <c r="H19" s="341"/>
      <c r="I19" s="341"/>
      <c r="J19" s="341"/>
      <c r="K19" s="342"/>
      <c r="L19" s="342"/>
      <c r="M19" s="341"/>
      <c r="N19" s="341"/>
      <c r="O19" s="341"/>
      <c r="P19" s="341"/>
      <c r="Q19" s="341"/>
      <c r="R19" s="343"/>
      <c r="S19" s="343"/>
      <c r="T19" s="341"/>
      <c r="U19" s="341"/>
      <c r="V19" s="341"/>
      <c r="W19" s="341"/>
      <c r="X19" s="341"/>
      <c r="Y19" s="343"/>
      <c r="Z19" s="343"/>
      <c r="AA19" s="341"/>
      <c r="AB19" s="341"/>
      <c r="AC19" s="341"/>
      <c r="AD19" s="341"/>
      <c r="AE19" s="341"/>
      <c r="AF19" s="343"/>
      <c r="AG19" s="343"/>
      <c r="AH19" s="341"/>
      <c r="AI19" s="344"/>
    </row>
    <row r="20" spans="1:35" ht="12.75">
      <c r="A20" s="304">
        <v>11</v>
      </c>
      <c r="B20" s="308">
        <v>15</v>
      </c>
      <c r="C20" s="4"/>
      <c r="D20" s="345" t="s">
        <v>365</v>
      </c>
      <c r="E20" s="6" t="s">
        <v>366</v>
      </c>
      <c r="F20" s="337">
        <f>+7_QRPT_1!F20+7_QRPT_1!F53</f>
        <v>0</v>
      </c>
      <c r="G20" s="337">
        <f>+7_QRPT_1!G20+7_QRPT_1!G53</f>
        <v>0</v>
      </c>
      <c r="H20" s="337">
        <f>+7_QRPT_1!H20+7_QRPT_1!H53</f>
        <v>0</v>
      </c>
      <c r="I20" s="337">
        <f>+7_QRPT_1!I20+7_QRPT_1!I53</f>
        <v>0</v>
      </c>
      <c r="J20" s="337">
        <f>+7_QRPT_1!J20+7_QRPT_1!J53</f>
        <v>0</v>
      </c>
      <c r="K20" s="339">
        <f>F20+H20+I20+J20</f>
        <v>0</v>
      </c>
      <c r="L20" s="338">
        <f>K20-G20</f>
        <v>0</v>
      </c>
      <c r="M20" s="337">
        <f>+7_QRPT_1!M20+7_QRPT_1!M53</f>
        <v>0</v>
      </c>
      <c r="N20" s="337">
        <f>+7_QRPT_1!N20+7_QRPT_1!N53</f>
        <v>0</v>
      </c>
      <c r="O20" s="337">
        <f>+7_QRPT_1!O20+7_QRPT_1!O53</f>
        <v>0</v>
      </c>
      <c r="P20" s="337">
        <f>+7_QRPT_1!P20+7_QRPT_1!P53</f>
        <v>0</v>
      </c>
      <c r="Q20" s="337">
        <f>+7_QRPT_1!Q20+7_QRPT_1!Q53</f>
        <v>0</v>
      </c>
      <c r="R20" s="337">
        <f>M20+O20+P20+Q20</f>
        <v>0</v>
      </c>
      <c r="S20" s="337">
        <f>R20-N20</f>
        <v>0</v>
      </c>
      <c r="T20" s="337">
        <f>+7_QRPT_1!T20+7_QRPT_1!T53</f>
        <v>0</v>
      </c>
      <c r="U20" s="337">
        <f>+7_QRPT_1!U20+7_QRPT_1!U53</f>
        <v>0</v>
      </c>
      <c r="V20" s="337">
        <f>+7_QRPT_1!V20+7_QRPT_1!V53</f>
        <v>0</v>
      </c>
      <c r="W20" s="337">
        <f>+7_QRPT_1!W20+7_QRPT_1!W53</f>
        <v>0</v>
      </c>
      <c r="X20" s="337">
        <f>+7_QRPT_1!X20+7_QRPT_1!X53</f>
        <v>0</v>
      </c>
      <c r="Y20" s="337">
        <f>T20+V20+W20+X20</f>
        <v>0</v>
      </c>
      <c r="Z20" s="337">
        <f>Y20-U20</f>
        <v>0</v>
      </c>
      <c r="AA20" s="337">
        <f>+7_QRPT_1!AA20+7_QRPT_1!AA53</f>
        <v>0</v>
      </c>
      <c r="AB20" s="337">
        <f>+7_QRPT_1!AB20+7_QRPT_1!AB53</f>
        <v>0</v>
      </c>
      <c r="AC20" s="337">
        <f>+7_QRPT_1!AC20+7_QRPT_1!AC53</f>
        <v>0</v>
      </c>
      <c r="AD20" s="337">
        <f>+7_QRPT_1!AD20+7_QRPT_1!AD53</f>
        <v>0</v>
      </c>
      <c r="AE20" s="337">
        <f>+7_QRPT_1!AE20+7_QRPT_1!AE53</f>
        <v>0</v>
      </c>
      <c r="AF20" s="337">
        <f>AA20+AC20+AD20+AE20</f>
        <v>0</v>
      </c>
      <c r="AG20" s="337">
        <f>AF20-AB20</f>
        <v>0</v>
      </c>
      <c r="AH20" s="338">
        <f>K20+R20+Y20+AF20</f>
        <v>0</v>
      </c>
      <c r="AI20" s="338">
        <f>L20+S20+Z20+AG20</f>
        <v>0</v>
      </c>
    </row>
    <row r="21" spans="1:35" ht="12.75">
      <c r="A21" s="304">
        <v>12</v>
      </c>
      <c r="B21" s="308">
        <v>16</v>
      </c>
      <c r="C21" s="4"/>
      <c r="D21" s="5" t="s">
        <v>367</v>
      </c>
      <c r="E21" s="6" t="s">
        <v>368</v>
      </c>
      <c r="F21" s="337">
        <f>+7_QRPT_1!F21+7_QRPT_1!F54</f>
        <v>0</v>
      </c>
      <c r="G21" s="337">
        <f>+7_QRPT_1!G21+7_QRPT_1!G54</f>
        <v>0</v>
      </c>
      <c r="H21" s="337">
        <f>+7_QRPT_1!H21+7_QRPT_1!H54</f>
        <v>0</v>
      </c>
      <c r="I21" s="337">
        <f>+7_QRPT_1!I21+7_QRPT_1!I54</f>
        <v>0</v>
      </c>
      <c r="J21" s="337">
        <f>+7_QRPT_1!J21+7_QRPT_1!J54</f>
        <v>0</v>
      </c>
      <c r="K21" s="338">
        <f>F21+H21+I21+J21</f>
        <v>0</v>
      </c>
      <c r="L21" s="338">
        <f>K21-G21</f>
        <v>0</v>
      </c>
      <c r="M21" s="337">
        <f>+7_QRPT_1!M21+7_QRPT_1!M54</f>
        <v>0</v>
      </c>
      <c r="N21" s="337">
        <f>+7_QRPT_1!N21+7_QRPT_1!N54</f>
        <v>0</v>
      </c>
      <c r="O21" s="337">
        <f>+7_QRPT_1!O21+7_QRPT_1!O54</f>
        <v>0</v>
      </c>
      <c r="P21" s="337">
        <f>+7_QRPT_1!P21+7_QRPT_1!P54</f>
        <v>0</v>
      </c>
      <c r="Q21" s="337">
        <f>+7_QRPT_1!Q21+7_QRPT_1!Q54</f>
        <v>0</v>
      </c>
      <c r="R21" s="339">
        <f>M21+O21+P21+Q21</f>
        <v>0</v>
      </c>
      <c r="S21" s="339">
        <f>R21-N21</f>
        <v>0</v>
      </c>
      <c r="T21" s="337">
        <f>+7_QRPT_1!T21+7_QRPT_1!T54</f>
        <v>0</v>
      </c>
      <c r="U21" s="337">
        <f>+7_QRPT_1!U21+7_QRPT_1!U54</f>
        <v>0</v>
      </c>
      <c r="V21" s="337">
        <f>+7_QRPT_1!V21+7_QRPT_1!V54</f>
        <v>0</v>
      </c>
      <c r="W21" s="337">
        <f>+7_QRPT_1!W21+7_QRPT_1!W54</f>
        <v>0</v>
      </c>
      <c r="X21" s="337">
        <f>+7_QRPT_1!X21+7_QRPT_1!X54</f>
        <v>0</v>
      </c>
      <c r="Y21" s="337">
        <f>T21+V21+W21+X21</f>
        <v>0</v>
      </c>
      <c r="Z21" s="337">
        <f>Y21-U21</f>
        <v>0</v>
      </c>
      <c r="AA21" s="337">
        <f>+7_QRPT_1!AA21+7_QRPT_1!AA54</f>
        <v>0</v>
      </c>
      <c r="AB21" s="337">
        <f>+7_QRPT_1!AB21+7_QRPT_1!AB54</f>
        <v>0</v>
      </c>
      <c r="AC21" s="337">
        <f>+7_QRPT_1!AC21+7_QRPT_1!AC54</f>
        <v>0</v>
      </c>
      <c r="AD21" s="337">
        <f>+7_QRPT_1!AD21+7_QRPT_1!AD54</f>
        <v>0</v>
      </c>
      <c r="AE21" s="337">
        <f>+7_QRPT_1!AE21+7_QRPT_1!AE54</f>
        <v>0</v>
      </c>
      <c r="AF21" s="337">
        <f>AA21+AC21+AD21+AE21</f>
        <v>0</v>
      </c>
      <c r="AG21" s="337">
        <f>AF21-AB21</f>
        <v>0</v>
      </c>
      <c r="AH21" s="338">
        <f>K21+R21+Y21+AF21</f>
        <v>0</v>
      </c>
      <c r="AI21" s="338">
        <f>L21+S21+Z21+AG21</f>
        <v>0</v>
      </c>
    </row>
    <row r="22" spans="1:35" ht="12.75">
      <c r="A22" s="304">
        <v>13</v>
      </c>
      <c r="B22" s="308">
        <v>17</v>
      </c>
      <c r="C22" s="4"/>
      <c r="D22" s="5" t="s">
        <v>369</v>
      </c>
      <c r="E22" s="6" t="s">
        <v>370</v>
      </c>
      <c r="F22" s="337">
        <f>+7_QRPT_1!F22+7_QRPT_1!F55</f>
        <v>3872.25</v>
      </c>
      <c r="G22" s="337">
        <f>+7_QRPT_1!G22+7_QRPT_1!G55</f>
        <v>0</v>
      </c>
      <c r="H22" s="337">
        <f>+7_QRPT_1!H22+7_QRPT_1!H55</f>
        <v>0</v>
      </c>
      <c r="I22" s="337">
        <f>+7_QRPT_1!I22+7_QRPT_1!I55</f>
        <v>0</v>
      </c>
      <c r="J22" s="337">
        <f>+7_QRPT_1!J22+7_QRPT_1!J55</f>
        <v>0</v>
      </c>
      <c r="K22" s="338">
        <f>F22+H22+I22+J22</f>
        <v>3872.25</v>
      </c>
      <c r="L22" s="338">
        <f>K22-G22</f>
        <v>3872.25</v>
      </c>
      <c r="M22" s="337">
        <f>+7_QRPT_1!M22+7_QRPT_1!M55</f>
        <v>5531.79</v>
      </c>
      <c r="N22" s="337">
        <f>+7_QRPT_1!N22+7_QRPT_1!N55</f>
        <v>0</v>
      </c>
      <c r="O22" s="337">
        <f>+7_QRPT_1!O22+7_QRPT_1!O55</f>
        <v>0</v>
      </c>
      <c r="P22" s="337">
        <f>+7_QRPT_1!P22+7_QRPT_1!P55</f>
        <v>0</v>
      </c>
      <c r="Q22" s="337">
        <f>+7_QRPT_1!Q22+7_QRPT_1!Q55</f>
        <v>0</v>
      </c>
      <c r="R22" s="339">
        <f>M22+O22+P22+Q22</f>
        <v>5531.79</v>
      </c>
      <c r="S22" s="339">
        <f>R22-N22</f>
        <v>5531.79</v>
      </c>
      <c r="T22" s="337">
        <f>+7_QRPT_1!T22+7_QRPT_1!T55</f>
        <v>0</v>
      </c>
      <c r="U22" s="337">
        <f>+7_QRPT_1!U22+7_QRPT_1!U55</f>
        <v>0</v>
      </c>
      <c r="V22" s="337">
        <f>+7_QRPT_1!V22+7_QRPT_1!V55</f>
        <v>0</v>
      </c>
      <c r="W22" s="337">
        <f>+7_QRPT_1!W22+7_QRPT_1!W55</f>
        <v>0</v>
      </c>
      <c r="X22" s="337">
        <f>+7_QRPT_1!X22+7_QRPT_1!X55</f>
        <v>0</v>
      </c>
      <c r="Y22" s="337">
        <f>T22+V22+W22+X22</f>
        <v>0</v>
      </c>
      <c r="Z22" s="337">
        <f>Y22-U22</f>
        <v>0</v>
      </c>
      <c r="AA22" s="337">
        <f>+7_QRPT_1!AA22+7_QRPT_1!AA55</f>
        <v>0</v>
      </c>
      <c r="AB22" s="337">
        <f>+7_QRPT_1!AB22+7_QRPT_1!AB55</f>
        <v>0</v>
      </c>
      <c r="AC22" s="337">
        <f>+7_QRPT_1!AC22+7_QRPT_1!AC55</f>
        <v>0</v>
      </c>
      <c r="AD22" s="337">
        <f>+7_QRPT_1!AD22+7_QRPT_1!AD55</f>
        <v>0</v>
      </c>
      <c r="AE22" s="337">
        <f>+7_QRPT_1!AE22+7_QRPT_1!AE55</f>
        <v>0</v>
      </c>
      <c r="AF22" s="337">
        <f>AA22+AC22+AD22+AE22</f>
        <v>0</v>
      </c>
      <c r="AG22" s="337">
        <f>AF22-AB22</f>
        <v>0</v>
      </c>
      <c r="AH22" s="338">
        <f>K22+R22+Y22+AF22</f>
        <v>9404.04</v>
      </c>
      <c r="AI22" s="338">
        <f>L22+S22+Z22+AG22</f>
        <v>9404.04</v>
      </c>
    </row>
    <row r="23" spans="1:35" ht="12.75">
      <c r="A23" s="304">
        <v>14</v>
      </c>
      <c r="B23" s="308">
        <v>18</v>
      </c>
      <c r="C23" s="4"/>
      <c r="D23" s="5" t="s">
        <v>371</v>
      </c>
      <c r="E23" s="346" t="s">
        <v>372</v>
      </c>
      <c r="F23" s="337">
        <f>+7_QRPT_1!F23+7_QRPT_1!F56</f>
        <v>0</v>
      </c>
      <c r="G23" s="337">
        <f>+7_QRPT_1!G23+7_QRPT_1!G56</f>
        <v>0</v>
      </c>
      <c r="H23" s="337">
        <f>+7_QRPT_1!H23+7_QRPT_1!H56</f>
        <v>0</v>
      </c>
      <c r="I23" s="337">
        <f>+7_QRPT_1!I23+7_QRPT_1!I56</f>
        <v>0</v>
      </c>
      <c r="J23" s="337">
        <f>+7_QRPT_1!J23+7_QRPT_1!J56</f>
        <v>0</v>
      </c>
      <c r="K23" s="338">
        <f>F23+H23+I23+J23</f>
        <v>0</v>
      </c>
      <c r="L23" s="338">
        <f>K23-G23</f>
        <v>0</v>
      </c>
      <c r="M23" s="337">
        <f>+7_QRPT_1!M23+7_QRPT_1!M56</f>
        <v>0</v>
      </c>
      <c r="N23" s="337">
        <f>+7_QRPT_1!N23+7_QRPT_1!N56</f>
        <v>0</v>
      </c>
      <c r="O23" s="337">
        <f>+7_QRPT_1!O23+7_QRPT_1!O56</f>
        <v>0</v>
      </c>
      <c r="P23" s="337">
        <f>+7_QRPT_1!P23+7_QRPT_1!P56</f>
        <v>0</v>
      </c>
      <c r="Q23" s="337">
        <f>+7_QRPT_1!Q23+7_QRPT_1!Q56</f>
        <v>0</v>
      </c>
      <c r="R23" s="339">
        <f>M23+O23+P23+Q23</f>
        <v>0</v>
      </c>
      <c r="S23" s="339">
        <f>R23-N23</f>
        <v>0</v>
      </c>
      <c r="T23" s="337">
        <f>+7_QRPT_1!T23+7_QRPT_1!T56</f>
        <v>0</v>
      </c>
      <c r="U23" s="337">
        <f>+7_QRPT_1!U23+7_QRPT_1!U56</f>
        <v>0</v>
      </c>
      <c r="V23" s="337">
        <f>+7_QRPT_1!V23+7_QRPT_1!V56</f>
        <v>0</v>
      </c>
      <c r="W23" s="337">
        <f>+7_QRPT_1!W23+7_QRPT_1!W56</f>
        <v>0</v>
      </c>
      <c r="X23" s="337">
        <f>+7_QRPT_1!X23+7_QRPT_1!X56</f>
        <v>0</v>
      </c>
      <c r="Y23" s="337">
        <f>T23+V23+W23+X23</f>
        <v>0</v>
      </c>
      <c r="Z23" s="337">
        <f>Y23-U23</f>
        <v>0</v>
      </c>
      <c r="AA23" s="337">
        <f>+7_QRPT_1!AA23+7_QRPT_1!AA56</f>
        <v>0</v>
      </c>
      <c r="AB23" s="337">
        <f>+7_QRPT_1!AB23+7_QRPT_1!AB56</f>
        <v>0</v>
      </c>
      <c r="AC23" s="337">
        <f>+7_QRPT_1!AC23+7_QRPT_1!AC56</f>
        <v>0</v>
      </c>
      <c r="AD23" s="337">
        <f>+7_QRPT_1!AD23+7_QRPT_1!AD56</f>
        <v>0</v>
      </c>
      <c r="AE23" s="337">
        <f>+7_QRPT_1!AE23+7_QRPT_1!AE56</f>
        <v>0</v>
      </c>
      <c r="AF23" s="337">
        <f>AA23+AC23+AD23+AE23</f>
        <v>0</v>
      </c>
      <c r="AG23" s="337">
        <f>AF23-AB23</f>
        <v>0</v>
      </c>
      <c r="AH23" s="338">
        <f>K23+R23+Y23+AF23</f>
        <v>0</v>
      </c>
      <c r="AI23" s="338">
        <f>L23+S23+Z23+AG23</f>
        <v>0</v>
      </c>
    </row>
    <row r="24" spans="1:35" ht="12.75">
      <c r="A24" s="304">
        <v>15</v>
      </c>
      <c r="B24" s="308">
        <v>19</v>
      </c>
      <c r="C24" s="4"/>
      <c r="D24" s="5" t="s">
        <v>373</v>
      </c>
      <c r="E24" s="5" t="s">
        <v>374</v>
      </c>
      <c r="F24" s="337">
        <f>+7_QRPT_1!F24+7_QRPT_1!F57</f>
        <v>0</v>
      </c>
      <c r="G24" s="337">
        <f>+7_QRPT_1!G24+7_QRPT_1!G57</f>
        <v>0</v>
      </c>
      <c r="H24" s="337">
        <f>+7_QRPT_1!H24+7_QRPT_1!H57</f>
        <v>0</v>
      </c>
      <c r="I24" s="337">
        <f>+7_QRPT_1!I24+7_QRPT_1!I57</f>
        <v>0</v>
      </c>
      <c r="J24" s="337">
        <f>+7_QRPT_1!J24+7_QRPT_1!J57</f>
        <v>0</v>
      </c>
      <c r="K24" s="338">
        <f>F24+H24+I24+J24</f>
        <v>0</v>
      </c>
      <c r="L24" s="338">
        <f>K24-G24</f>
        <v>0</v>
      </c>
      <c r="M24" s="337">
        <f>+7_QRPT_1!M24+7_QRPT_1!M57</f>
        <v>0</v>
      </c>
      <c r="N24" s="337">
        <f>+7_QRPT_1!N24+7_QRPT_1!N57</f>
        <v>0</v>
      </c>
      <c r="O24" s="337">
        <f>+7_QRPT_1!O24+7_QRPT_1!O57</f>
        <v>0</v>
      </c>
      <c r="P24" s="337">
        <f>+7_QRPT_1!P24+7_QRPT_1!P57</f>
        <v>0</v>
      </c>
      <c r="Q24" s="337">
        <f>+7_QRPT_1!Q24+7_QRPT_1!Q57</f>
        <v>0</v>
      </c>
      <c r="R24" s="339">
        <f>M24+O24+P24+Q24</f>
        <v>0</v>
      </c>
      <c r="S24" s="339">
        <f>R24-N24</f>
        <v>0</v>
      </c>
      <c r="T24" s="337">
        <f>+7_QRPT_1!T24+7_QRPT_1!T57</f>
        <v>0</v>
      </c>
      <c r="U24" s="337">
        <f>+7_QRPT_1!U24+7_QRPT_1!U57</f>
        <v>0</v>
      </c>
      <c r="V24" s="337">
        <f>+7_QRPT_1!V24+7_QRPT_1!V57</f>
        <v>0</v>
      </c>
      <c r="W24" s="337">
        <f>+7_QRPT_1!W24+7_QRPT_1!W57</f>
        <v>0</v>
      </c>
      <c r="X24" s="337">
        <f>+7_QRPT_1!X24+7_QRPT_1!X57</f>
        <v>0</v>
      </c>
      <c r="Y24" s="337">
        <f>T24+V24+W24+X24</f>
        <v>0</v>
      </c>
      <c r="Z24" s="337">
        <f>Y24-U24</f>
        <v>0</v>
      </c>
      <c r="AA24" s="337">
        <f>+7_QRPT_1!AA24+7_QRPT_1!AA57</f>
        <v>0</v>
      </c>
      <c r="AB24" s="337">
        <f>+7_QRPT_1!AB24+7_QRPT_1!AB57</f>
        <v>0</v>
      </c>
      <c r="AC24" s="337">
        <f>+7_QRPT_1!AC24+7_QRPT_1!AC57</f>
        <v>0</v>
      </c>
      <c r="AD24" s="337">
        <f>+7_QRPT_1!AD24+7_QRPT_1!AD57</f>
        <v>0</v>
      </c>
      <c r="AE24" s="337">
        <f>+7_QRPT_1!AE24+7_QRPT_1!AE57</f>
        <v>0</v>
      </c>
      <c r="AF24" s="337">
        <f>AA24+AC24+AD24+AE24</f>
        <v>0</v>
      </c>
      <c r="AG24" s="337">
        <f>AF24-AB24</f>
        <v>0</v>
      </c>
      <c r="AH24" s="338">
        <f>K24+R24+Y24+AF24</f>
        <v>0</v>
      </c>
      <c r="AI24" s="338">
        <f>L24+S24+Z24+AG24</f>
        <v>0</v>
      </c>
    </row>
    <row r="25" spans="1:35" ht="12.75">
      <c r="A25" s="304">
        <v>16</v>
      </c>
      <c r="B25" s="308">
        <v>20</v>
      </c>
      <c r="C25" s="10"/>
      <c r="D25" s="11" t="s">
        <v>375</v>
      </c>
      <c r="E25" s="11" t="s">
        <v>376</v>
      </c>
      <c r="F25" s="337">
        <f>+7_QRPT_1!F25+7_QRPT_1!F58</f>
        <v>0</v>
      </c>
      <c r="G25" s="337">
        <f>+7_QRPT_1!G25+7_QRPT_1!G58</f>
        <v>0</v>
      </c>
      <c r="H25" s="337">
        <f>+7_QRPT_1!H25+7_QRPT_1!H58</f>
        <v>0</v>
      </c>
      <c r="I25" s="337">
        <f>+7_QRPT_1!I25+7_QRPT_1!I58</f>
        <v>0</v>
      </c>
      <c r="J25" s="337">
        <f>+7_QRPT_1!J25+7_QRPT_1!J58</f>
        <v>0</v>
      </c>
      <c r="K25" s="338">
        <f>F25+H25+I25+J25</f>
        <v>0</v>
      </c>
      <c r="L25" s="338">
        <f>K25-G25</f>
        <v>0</v>
      </c>
      <c r="M25" s="337">
        <f>+7_QRPT_1!M25+7_QRPT_1!M58</f>
        <v>0</v>
      </c>
      <c r="N25" s="337">
        <f>+7_QRPT_1!N25+7_QRPT_1!N58</f>
        <v>0</v>
      </c>
      <c r="O25" s="337">
        <f>+7_QRPT_1!O25+7_QRPT_1!O58</f>
        <v>0</v>
      </c>
      <c r="P25" s="337">
        <f>+7_QRPT_1!P25+7_QRPT_1!P58</f>
        <v>0</v>
      </c>
      <c r="Q25" s="337">
        <f>+7_QRPT_1!Q25+7_QRPT_1!Q58</f>
        <v>0</v>
      </c>
      <c r="R25" s="339">
        <f>M25+O25+P25+Q25</f>
        <v>0</v>
      </c>
      <c r="S25" s="339">
        <f>R25-N25</f>
        <v>0</v>
      </c>
      <c r="T25" s="337">
        <f>+7_QRPT_1!T25+7_QRPT_1!T58</f>
        <v>0</v>
      </c>
      <c r="U25" s="337">
        <f>+7_QRPT_1!U25+7_QRPT_1!U58</f>
        <v>0</v>
      </c>
      <c r="V25" s="337">
        <f>+7_QRPT_1!V25+7_QRPT_1!V58</f>
        <v>0</v>
      </c>
      <c r="W25" s="337">
        <f>+7_QRPT_1!W25+7_QRPT_1!W58</f>
        <v>0</v>
      </c>
      <c r="X25" s="337">
        <f>+7_QRPT_1!X25+7_QRPT_1!X58</f>
        <v>0</v>
      </c>
      <c r="Y25" s="337">
        <f>T25+V25+W25+X25</f>
        <v>0</v>
      </c>
      <c r="Z25" s="337">
        <f>Y25-U25</f>
        <v>0</v>
      </c>
      <c r="AA25" s="337">
        <f>+7_QRPT_1!AA25+7_QRPT_1!AA58</f>
        <v>0</v>
      </c>
      <c r="AB25" s="337">
        <f>+7_QRPT_1!AB25+7_QRPT_1!AB58</f>
        <v>0</v>
      </c>
      <c r="AC25" s="337">
        <f>+7_QRPT_1!AC25+7_QRPT_1!AC58</f>
        <v>0</v>
      </c>
      <c r="AD25" s="337">
        <f>+7_QRPT_1!AD25+7_QRPT_1!AD58</f>
        <v>0</v>
      </c>
      <c r="AE25" s="337">
        <f>+7_QRPT_1!AE25+7_QRPT_1!AE58</f>
        <v>0</v>
      </c>
      <c r="AF25" s="337">
        <f>AA25+AC25+AD25+AE25</f>
        <v>0</v>
      </c>
      <c r="AG25" s="337">
        <f>AF25-AB25</f>
        <v>0</v>
      </c>
      <c r="AH25" s="338">
        <f>K25+R25+Y25+AF25</f>
        <v>0</v>
      </c>
      <c r="AI25" s="338">
        <f>L25+S25+Z25+AG25</f>
        <v>0</v>
      </c>
    </row>
    <row r="26" spans="1:35" s="2" customFormat="1" ht="12.75">
      <c r="A26" s="304">
        <v>17</v>
      </c>
      <c r="B26" s="308">
        <v>21</v>
      </c>
      <c r="C26" s="36" t="s">
        <v>377</v>
      </c>
      <c r="D26" s="347"/>
      <c r="E26" s="347"/>
      <c r="F26" s="339">
        <f>SUM(F13:F25)</f>
        <v>3872.25</v>
      </c>
      <c r="G26" s="339">
        <f>SUM(G13:G25)</f>
        <v>0</v>
      </c>
      <c r="H26" s="339">
        <f>SUM(H13:H25)</f>
        <v>0</v>
      </c>
      <c r="I26" s="339">
        <f>SUM(I13:I25)</f>
        <v>0</v>
      </c>
      <c r="J26" s="339">
        <f>SUM(J13:J25)</f>
        <v>0</v>
      </c>
      <c r="K26" s="339">
        <f>SUM(K13:K25)</f>
        <v>3872.25</v>
      </c>
      <c r="L26" s="338">
        <f>K26-G26+7_QRPT_1!L99</f>
        <v>67059700.089999996</v>
      </c>
      <c r="M26" s="339">
        <f>SUM(M13:M25)</f>
        <v>5531.79</v>
      </c>
      <c r="N26" s="339">
        <f>SUM(N13:N25)</f>
        <v>0</v>
      </c>
      <c r="O26" s="339">
        <f>SUM(O13:O25)</f>
        <v>0</v>
      </c>
      <c r="P26" s="339">
        <f>SUM(P13:P25)</f>
        <v>0</v>
      </c>
      <c r="Q26" s="339">
        <f>SUM(Q13:Q25)</f>
        <v>0</v>
      </c>
      <c r="R26" s="339">
        <f>SUM(R13:R25)</f>
        <v>5531.79</v>
      </c>
      <c r="S26" s="339">
        <f>R26-N26+7_QRPT_1!S99</f>
        <v>95234919.39999999</v>
      </c>
      <c r="T26" s="339">
        <f>SUM(T13:T25)</f>
        <v>0</v>
      </c>
      <c r="U26" s="339">
        <f>SUM(U13:U25)</f>
        <v>0</v>
      </c>
      <c r="V26" s="339">
        <f>SUM(V13:V25)</f>
        <v>0</v>
      </c>
      <c r="W26" s="339">
        <f>SUM(W13:W25)</f>
        <v>0</v>
      </c>
      <c r="X26" s="339">
        <f>SUM(X13:X25)</f>
        <v>0</v>
      </c>
      <c r="Y26" s="339">
        <f>SUM(Y13:Y25)</f>
        <v>0</v>
      </c>
      <c r="Z26" s="339">
        <f>SUM(Z13:Z25)</f>
        <v>0</v>
      </c>
      <c r="AA26" s="339">
        <f>SUM(AA13:AA25)</f>
        <v>0</v>
      </c>
      <c r="AB26" s="339">
        <f>SUM(AB13:AB25)</f>
        <v>0</v>
      </c>
      <c r="AC26" s="339">
        <f>SUM(AC13:AC25)</f>
        <v>0</v>
      </c>
      <c r="AD26" s="339">
        <f>SUM(AD13:AD25)</f>
        <v>0</v>
      </c>
      <c r="AE26" s="339">
        <f>SUM(AE13:AE25)</f>
        <v>0</v>
      </c>
      <c r="AF26" s="339">
        <f>SUM(AF13:AF25)</f>
        <v>0</v>
      </c>
      <c r="AG26" s="339">
        <f>SUM(AG13:AG25)</f>
        <v>0</v>
      </c>
      <c r="AH26" s="339">
        <f>SUM(AH13:AH25)</f>
        <v>9404.04</v>
      </c>
      <c r="AI26" s="339">
        <f>SUM(AI13:AI25)</f>
        <v>9404.04</v>
      </c>
    </row>
    <row r="27" spans="1:35" ht="12.75">
      <c r="A27" s="304">
        <v>18</v>
      </c>
      <c r="B27" s="308">
        <v>22</v>
      </c>
      <c r="C27" s="348" t="s">
        <v>378</v>
      </c>
      <c r="D27" s="345"/>
      <c r="E27" s="346"/>
      <c r="F27" s="719"/>
      <c r="G27" s="719"/>
      <c r="H27" s="719"/>
      <c r="I27" s="719"/>
      <c r="J27" s="719"/>
      <c r="K27" s="719"/>
      <c r="L27" s="719"/>
      <c r="M27" s="720"/>
      <c r="N27" s="720"/>
      <c r="O27" s="720"/>
      <c r="P27" s="720"/>
      <c r="Q27" s="720"/>
      <c r="R27" s="720"/>
      <c r="S27" s="720"/>
      <c r="T27" s="721"/>
      <c r="U27" s="721"/>
      <c r="V27" s="721"/>
      <c r="W27" s="721"/>
      <c r="X27" s="721"/>
      <c r="Y27" s="721"/>
      <c r="Z27" s="721"/>
      <c r="AA27" s="721"/>
      <c r="AB27" s="721"/>
      <c r="AC27" s="721"/>
      <c r="AD27" s="721"/>
      <c r="AE27" s="721"/>
      <c r="AF27" s="721"/>
      <c r="AG27" s="721"/>
      <c r="AH27" s="721"/>
      <c r="AI27" s="349"/>
    </row>
    <row r="28" spans="1:36" s="2" customFormat="1" ht="12.75">
      <c r="A28" s="304">
        <v>19</v>
      </c>
      <c r="B28" s="308">
        <v>23</v>
      </c>
      <c r="C28" s="350"/>
      <c r="D28" s="8" t="s">
        <v>14</v>
      </c>
      <c r="E28" s="351"/>
      <c r="F28" s="339">
        <f>+7_QRPT_1!F28+7_QRPT_1!F61+7_QRPT_1!F101</f>
        <v>55027548.467499994</v>
      </c>
      <c r="G28" s="339">
        <f>+7_QRPT_1!G28+7_QRPT_1!G61+7_QRPT_1!G101</f>
        <v>168611.85</v>
      </c>
      <c r="H28" s="339">
        <f>+7_QRPT_1!H28+7_QRPT_1!H61+7_QRPT_1!H101</f>
        <v>8398004.76</v>
      </c>
      <c r="I28" s="339">
        <f>+7_QRPT_1!I28+7_QRPT_1!I61+7_QRPT_1!I101</f>
        <v>232851.62000000002</v>
      </c>
      <c r="J28" s="339">
        <f>+7_QRPT_1!J28+7_QRPT_1!J61+7_QRPT_1!J101</f>
        <v>3567390.13</v>
      </c>
      <c r="K28" s="338">
        <f>F28+H28+I28+J28</f>
        <v>67225794.97749999</v>
      </c>
      <c r="L28" s="338">
        <f>F28-G28+H28+I28+J28</f>
        <v>67057183.12749999</v>
      </c>
      <c r="M28" s="337">
        <f>+7_QRPT_1!M28+7_QRPT_1!M61+7_QRPT_1!M101</f>
        <v>78107849.65499999</v>
      </c>
      <c r="N28" s="337">
        <f>+7_QRPT_1!N28+7_QRPT_1!N61+7_QRPT_1!N101</f>
        <v>168611.85</v>
      </c>
      <c r="O28" s="337">
        <f>+7_QRPT_1!O28+7_QRPT_1!O61+7_QRPT_1!O101</f>
        <v>11901565.08</v>
      </c>
      <c r="P28" s="337">
        <f>+7_QRPT_1!P28+7_QRPT_1!P61+7_QRPT_1!P101</f>
        <v>332435.38</v>
      </c>
      <c r="Q28" s="337">
        <f>+7_QRPT_1!Q28+7_QRPT_1!Q61+7_QRPT_1!Q101</f>
        <v>5058915.239999999</v>
      </c>
      <c r="R28" s="339">
        <f>M28+O28+P28+Q28</f>
        <v>95400765.35499997</v>
      </c>
      <c r="S28" s="339">
        <f>M28-N28+P28+O28+Q28</f>
        <v>95232153.50499998</v>
      </c>
      <c r="T28" s="339">
        <f>+7_QRPT_1!T28+7_QRPT_1!T61+7_QRPT_1!T101</f>
        <v>0</v>
      </c>
      <c r="U28" s="339">
        <f>+7_QRPT_1!U28+7_QRPT_1!U61+7_QRPT_1!U101</f>
        <v>0</v>
      </c>
      <c r="V28" s="339">
        <f>+7_QRPT_1!V28+7_QRPT_1!V61+7_QRPT_1!V101</f>
        <v>0</v>
      </c>
      <c r="W28" s="339">
        <f>+7_QRPT_1!W28+7_QRPT_1!W61+7_QRPT_1!W101</f>
        <v>0</v>
      </c>
      <c r="X28" s="339">
        <f>+7_QRPT_1!X28+7_QRPT_1!X61+7_QRPT_1!X101</f>
        <v>0</v>
      </c>
      <c r="Y28" s="339">
        <f>T26+V26+W26+X26</f>
        <v>0</v>
      </c>
      <c r="Z28" s="339">
        <f>T28-U28+V28+W28+X28</f>
        <v>0</v>
      </c>
      <c r="AA28" s="339">
        <f>+7_QRPT_1!AA28+7_QRPT_1!AA61+7_QRPT_1!AA101</f>
        <v>0</v>
      </c>
      <c r="AB28" s="339">
        <f>+7_QRPT_1!AB28+7_QRPT_1!AB61+7_QRPT_1!U101</f>
        <v>0</v>
      </c>
      <c r="AC28" s="339">
        <f>+7_QRPT_1!AC28+7_QRPT_1!AC61+7_QRPT_1!V101</f>
        <v>0</v>
      </c>
      <c r="AD28" s="339">
        <f>+7_QRPT_1!AD28+7_QRPT_1!AD61+7_QRPT_1!W101</f>
        <v>0</v>
      </c>
      <c r="AE28" s="339">
        <f>+7_QRPT_1!AE28+7_QRPT_1!AE61+7_QRPT_1!X101</f>
        <v>0</v>
      </c>
      <c r="AF28" s="352">
        <f>AA26+AC26+AD26+AE26</f>
        <v>0</v>
      </c>
      <c r="AG28" s="352">
        <f>AF28-AB28</f>
        <v>0</v>
      </c>
      <c r="AH28" s="338">
        <f>K28+R28+Y28+AF28</f>
        <v>162626560.33249998</v>
      </c>
      <c r="AI28" s="338">
        <f>L28+S28+Z28+AG28</f>
        <v>162289336.63249996</v>
      </c>
      <c r="AJ28" s="353"/>
    </row>
    <row r="29" spans="1:36" ht="12.75">
      <c r="A29" s="304">
        <v>20</v>
      </c>
      <c r="B29" s="308">
        <v>24</v>
      </c>
      <c r="C29" s="4"/>
      <c r="D29" s="5" t="s">
        <v>379</v>
      </c>
      <c r="E29" s="6"/>
      <c r="F29" s="337">
        <f>+7_QRPT_1!F29+7_QRPT_1!F62+7_QRPT_1!F102</f>
        <v>1548.9</v>
      </c>
      <c r="G29" s="337">
        <f>+7_QRPT_1!G29+7_QRPT_1!G62+7_QRPT_1!G102</f>
        <v>0</v>
      </c>
      <c r="H29" s="337">
        <f>+7_QRPT_1!H29+7_QRPT_1!H62+7_QRPT_1!H102</f>
        <v>0</v>
      </c>
      <c r="I29" s="337">
        <f>+7_QRPT_1!I29+7_QRPT_1!I62+7_QRPT_1!I102</f>
        <v>0</v>
      </c>
      <c r="J29" s="337">
        <f>+7_QRPT_1!J29+7_QRPT_1!J62+7_QRPT_1!J102</f>
        <v>0</v>
      </c>
      <c r="K29" s="338">
        <f>F29+H29+I29+J29</f>
        <v>1548.9</v>
      </c>
      <c r="L29" s="338">
        <f>F29-G29+H29+I29+J29</f>
        <v>1548.9</v>
      </c>
      <c r="M29" s="337">
        <f>+7_QRPT_1!M29+7_QRPT_1!M62+7_QRPT_1!M102</f>
        <v>2765.895</v>
      </c>
      <c r="N29" s="337">
        <f>+7_QRPT_1!N29+7_QRPT_1!N62+7_QRPT_1!N102</f>
        <v>0</v>
      </c>
      <c r="O29" s="337">
        <f>+7_QRPT_1!O29+7_QRPT_1!O62+7_QRPT_1!O102</f>
        <v>0</v>
      </c>
      <c r="P29" s="337">
        <f>+7_QRPT_1!P29+7_QRPT_1!P62+7_QRPT_1!P102</f>
        <v>0</v>
      </c>
      <c r="Q29" s="337">
        <f>+7_QRPT_1!Q29+7_QRPT_1!Q62+7_QRPT_1!Q102</f>
        <v>0</v>
      </c>
      <c r="R29" s="339">
        <f>M29+O29+P29+Q29</f>
        <v>2765.895</v>
      </c>
      <c r="S29" s="339">
        <f>M29-N29+P29+O29+Q29</f>
        <v>2765.895</v>
      </c>
      <c r="T29" s="337"/>
      <c r="U29" s="337"/>
      <c r="V29" s="337"/>
      <c r="W29" s="337"/>
      <c r="X29" s="337"/>
      <c r="Y29" s="354"/>
      <c r="Z29" s="354"/>
      <c r="AA29" s="337"/>
      <c r="AB29" s="337"/>
      <c r="AC29" s="337"/>
      <c r="AD29" s="337"/>
      <c r="AE29" s="337"/>
      <c r="AF29" s="355"/>
      <c r="AG29" s="355"/>
      <c r="AH29" s="338">
        <f>K29+R29+Y29+AF29</f>
        <v>4314.795</v>
      </c>
      <c r="AI29" s="338">
        <f>L29+S29+Z29+AG29</f>
        <v>4314.795</v>
      </c>
      <c r="AJ29" s="195"/>
    </row>
    <row r="30" spans="1:35" s="305" customFormat="1" ht="15" customHeight="1">
      <c r="A30" s="304">
        <v>21</v>
      </c>
      <c r="B30" s="308">
        <v>25</v>
      </c>
      <c r="C30" s="4"/>
      <c r="D30" s="345" t="s">
        <v>380</v>
      </c>
      <c r="E30" s="346"/>
      <c r="F30" s="337">
        <f>+7_QRPT_1!F30+7_QRPT_1!F63</f>
        <v>968.0625</v>
      </c>
      <c r="G30" s="337">
        <f>+7_QRPT_1!G30+7_QRPT_1!G63</f>
        <v>0</v>
      </c>
      <c r="H30" s="337">
        <f>+7_QRPT_1!H30+7_QRPT_1!H63</f>
        <v>0</v>
      </c>
      <c r="I30" s="337">
        <f>+7_QRPT_1!I30+7_QRPT_1!I63</f>
        <v>0</v>
      </c>
      <c r="J30" s="337">
        <f>+7_QRPT_1!J30+7_QRPT_1!J63</f>
        <v>0</v>
      </c>
      <c r="K30" s="338">
        <f>F30+H30+I30+J30</f>
        <v>968.0625</v>
      </c>
      <c r="L30" s="338">
        <f>F30-G30+H30+I30+J30</f>
        <v>968.0625</v>
      </c>
      <c r="M30" s="337"/>
      <c r="N30" s="337"/>
      <c r="O30" s="337"/>
      <c r="P30" s="337"/>
      <c r="Q30" s="337"/>
      <c r="R30" s="339"/>
      <c r="S30" s="339"/>
      <c r="T30" s="337"/>
      <c r="U30" s="337"/>
      <c r="V30" s="337"/>
      <c r="W30" s="337"/>
      <c r="X30" s="337"/>
      <c r="Y30" s="354"/>
      <c r="Z30" s="354"/>
      <c r="AA30" s="337"/>
      <c r="AB30" s="337"/>
      <c r="AC30" s="337"/>
      <c r="AD30" s="337"/>
      <c r="AE30" s="337"/>
      <c r="AF30" s="355"/>
      <c r="AG30" s="355"/>
      <c r="AH30" s="338">
        <f>K30+R30+Y30+AF30</f>
        <v>968.0625</v>
      </c>
      <c r="AI30" s="338">
        <f>L30+S30+Z30+AG30</f>
        <v>968.0625</v>
      </c>
    </row>
    <row r="31" spans="1:35" s="304" customFormat="1" ht="12.75">
      <c r="A31" s="304">
        <v>22</v>
      </c>
      <c r="B31" s="308">
        <v>26</v>
      </c>
      <c r="C31" s="36" t="s">
        <v>377</v>
      </c>
      <c r="D31" s="5"/>
      <c r="E31" s="6"/>
      <c r="F31" s="356">
        <f>SUM(F28:F30)</f>
        <v>55030065.42999999</v>
      </c>
      <c r="G31" s="356">
        <f>SUM(G28:G30)</f>
        <v>168611.85</v>
      </c>
      <c r="H31" s="356">
        <f>SUM(H28:H30)</f>
        <v>8398004.76</v>
      </c>
      <c r="I31" s="356">
        <f>SUM(I28:I30)</f>
        <v>232851.62000000002</v>
      </c>
      <c r="J31" s="356">
        <f>SUM(J28:J30)</f>
        <v>3567390.13</v>
      </c>
      <c r="K31" s="356">
        <f>SUM(K28:K30)</f>
        <v>67228311.94</v>
      </c>
      <c r="L31" s="356">
        <f>SUM(L28:L30)</f>
        <v>67059700.08999999</v>
      </c>
      <c r="M31" s="356">
        <f>SUM(M28:M30)</f>
        <v>78110615.54999998</v>
      </c>
      <c r="N31" s="356">
        <f>SUM(N28:N30)</f>
        <v>168611.85</v>
      </c>
      <c r="O31" s="356">
        <f>SUM(O28:O30)</f>
        <v>11901565.08</v>
      </c>
      <c r="P31" s="356">
        <f>SUM(P28:P30)</f>
        <v>332435.38</v>
      </c>
      <c r="Q31" s="356">
        <f>SUM(Q28:Q30)</f>
        <v>5058915.239999999</v>
      </c>
      <c r="R31" s="356">
        <f>SUM(R28:R30)</f>
        <v>95403531.24999997</v>
      </c>
      <c r="S31" s="356">
        <f>SUM(S28:S30)</f>
        <v>95234919.39999998</v>
      </c>
      <c r="T31" s="356">
        <f>SUM(T28:T30)</f>
        <v>0</v>
      </c>
      <c r="U31" s="356">
        <f>SUM(U28:U30)</f>
        <v>0</v>
      </c>
      <c r="V31" s="356">
        <f>SUM(V28:V30)</f>
        <v>0</v>
      </c>
      <c r="W31" s="356">
        <f>SUM(W28:W30)</f>
        <v>0</v>
      </c>
      <c r="X31" s="356">
        <f>SUM(X28:X30)</f>
        <v>0</v>
      </c>
      <c r="Y31" s="356">
        <f>SUM(Y28:Y30)</f>
        <v>0</v>
      </c>
      <c r="Z31" s="356">
        <f>SUM(Z28:Z30)</f>
        <v>0</v>
      </c>
      <c r="AA31" s="356">
        <f>SUM(AA28:AA30)</f>
        <v>0</v>
      </c>
      <c r="AB31" s="356">
        <f>SUM(AB28:AB30)</f>
        <v>0</v>
      </c>
      <c r="AC31" s="356">
        <f>SUM(AC28:AC30)</f>
        <v>0</v>
      </c>
      <c r="AD31" s="356">
        <f>SUM(AD28:AD30)</f>
        <v>0</v>
      </c>
      <c r="AE31" s="356">
        <f>SUM(AE28:AE30)</f>
        <v>0</v>
      </c>
      <c r="AF31" s="356">
        <f>SUM(AF28:AF30)</f>
        <v>0</v>
      </c>
      <c r="AG31" s="356">
        <f>SUM(AG28:AG30)</f>
        <v>0</v>
      </c>
      <c r="AH31" s="356">
        <f>SUM(AH28:AH30)</f>
        <v>162631843.18999997</v>
      </c>
      <c r="AI31" s="338">
        <f>SUM(AI28:AI30)</f>
        <v>162294619.48999995</v>
      </c>
    </row>
    <row r="32" spans="3:35" s="304" customFormat="1" ht="12.75">
      <c r="C32"/>
      <c r="D32"/>
      <c r="E32"/>
      <c r="F32"/>
      <c r="G32"/>
      <c r="H32"/>
      <c r="I32"/>
      <c r="J32"/>
      <c r="K32"/>
      <c r="L32"/>
      <c r="M32"/>
      <c r="N32"/>
      <c r="O32"/>
      <c r="P32"/>
      <c r="Q32"/>
      <c r="R32"/>
      <c r="S32"/>
      <c r="T32"/>
      <c r="U32"/>
      <c r="V32"/>
      <c r="W32"/>
      <c r="X32"/>
      <c r="Y32"/>
      <c r="Z32"/>
      <c r="AA32"/>
      <c r="AB32"/>
      <c r="AC32"/>
      <c r="AD32"/>
      <c r="AE32"/>
      <c r="AF32"/>
      <c r="AG32"/>
      <c r="AH32"/>
      <c r="AI32" s="357"/>
    </row>
    <row r="33" spans="6:32" ht="12.75">
      <c r="F33" s="358"/>
      <c r="G33" s="197"/>
      <c r="H33" s="197"/>
      <c r="I33" s="197"/>
      <c r="J33" s="197"/>
      <c r="K33" s="17"/>
      <c r="L33" s="358"/>
      <c r="M33" s="197"/>
      <c r="N33" s="197"/>
      <c r="O33" s="197"/>
      <c r="P33" s="197"/>
      <c r="Q33" s="197"/>
      <c r="S33" s="78"/>
      <c r="Z33" s="359"/>
      <c r="AA33" s="359"/>
      <c r="AB33" s="359"/>
      <c r="AC33" s="359"/>
      <c r="AD33" s="359"/>
      <c r="AE33" s="359"/>
      <c r="AF33" s="359"/>
    </row>
    <row r="34" spans="5:16" ht="15.75">
      <c r="E34" s="1"/>
      <c r="L34" s="357"/>
      <c r="N34" s="101" t="s">
        <v>110</v>
      </c>
      <c r="O34" s="101"/>
      <c r="P34" s="101"/>
    </row>
    <row r="35" spans="12:17" ht="12.75">
      <c r="L35" s="195"/>
      <c r="N35" s="101"/>
      <c r="O35" s="28"/>
      <c r="P35" s="28"/>
      <c r="Q35" s="11"/>
    </row>
    <row r="36" spans="6:17" ht="12.75">
      <c r="F36" s="195"/>
      <c r="L36" s="195"/>
      <c r="N36" s="101"/>
      <c r="O36" s="717" t="s">
        <v>270</v>
      </c>
      <c r="P36" s="717"/>
      <c r="Q36" s="717"/>
    </row>
    <row r="37" spans="12:16" ht="12.75">
      <c r="L37" s="195"/>
      <c r="N37" s="101"/>
      <c r="O37" s="116"/>
      <c r="P37" s="25"/>
    </row>
    <row r="38" spans="14:16" ht="12.75">
      <c r="N38" s="101"/>
      <c r="O38" s="116"/>
      <c r="P38" s="25"/>
    </row>
    <row r="39" spans="3:19" ht="12.75">
      <c r="C39" s="17"/>
      <c r="D39" s="17"/>
      <c r="S39" s="17"/>
    </row>
    <row r="40" spans="3:35" ht="12.75">
      <c r="C40" s="17"/>
      <c r="D40" s="17"/>
      <c r="L40" s="195"/>
      <c r="S40" s="360"/>
      <c r="AI40" s="195">
        <f>L40+S40+Y43+AG43</f>
        <v>0</v>
      </c>
    </row>
    <row r="41" spans="3:19" ht="12.75">
      <c r="C41" s="17"/>
      <c r="D41" s="17"/>
      <c r="L41" s="195"/>
      <c r="S41" s="360"/>
    </row>
    <row r="42" spans="3:19" ht="12.75">
      <c r="C42" s="17"/>
      <c r="D42" s="17"/>
      <c r="L42" s="360"/>
      <c r="S42" s="17"/>
    </row>
    <row r="43" spans="3:35" ht="12.75">
      <c r="C43" s="17"/>
      <c r="D43" s="17"/>
      <c r="L43" s="195"/>
      <c r="S43" s="360"/>
      <c r="AI43" s="195">
        <f>L43</f>
        <v>0</v>
      </c>
    </row>
    <row r="44" ht="12.75">
      <c r="S44" s="17"/>
    </row>
    <row r="45" ht="12.75">
      <c r="S45" s="17"/>
    </row>
    <row r="50" ht="9.75" customHeight="1"/>
    <row r="51" ht="12.75">
      <c r="AJ51" s="101"/>
    </row>
    <row r="52" ht="12.75">
      <c r="AJ52" s="101"/>
    </row>
    <row r="53" ht="12.75">
      <c r="AJ53" s="101"/>
    </row>
    <row r="54" ht="12.75">
      <c r="AJ54" s="101"/>
    </row>
    <row r="55" ht="12.75">
      <c r="AJ55" s="101"/>
    </row>
    <row r="56" ht="12.75">
      <c r="AJ56" s="101"/>
    </row>
    <row r="57" ht="12.75">
      <c r="AJ57" s="101"/>
    </row>
    <row r="58" ht="12.75">
      <c r="AJ58" s="101"/>
    </row>
    <row r="59" ht="12.75">
      <c r="AJ59" s="101"/>
    </row>
    <row r="60" ht="12.75">
      <c r="AJ60" s="101"/>
    </row>
    <row r="61" ht="12.75">
      <c r="AJ61" s="101"/>
    </row>
    <row r="62" ht="12.75">
      <c r="AJ62" s="101"/>
    </row>
    <row r="63" ht="12.75">
      <c r="AJ63" s="101"/>
    </row>
    <row r="103" ht="12.75">
      <c r="AI103" s="357"/>
    </row>
    <row r="104" spans="6:32" ht="12.75">
      <c r="F104" s="358"/>
      <c r="G104" s="197"/>
      <c r="H104" s="197"/>
      <c r="I104" s="197"/>
      <c r="J104" s="197"/>
      <c r="K104" s="17"/>
      <c r="L104" s="358"/>
      <c r="M104" s="197"/>
      <c r="N104" s="197"/>
      <c r="O104" s="197"/>
      <c r="P104" s="197"/>
      <c r="Q104" s="197"/>
      <c r="S104" s="78"/>
      <c r="Z104" s="359"/>
      <c r="AA104" s="359"/>
      <c r="AB104" s="359"/>
      <c r="AC104" s="359"/>
      <c r="AD104" s="359"/>
      <c r="AE104" s="359"/>
      <c r="AF104" s="359"/>
    </row>
    <row r="105" spans="5:16" ht="15.75">
      <c r="E105" s="1"/>
      <c r="L105" s="41"/>
      <c r="N105" s="101" t="s">
        <v>110</v>
      </c>
      <c r="O105" s="101"/>
      <c r="P105" s="101"/>
    </row>
    <row r="106" spans="14:16" ht="12.75">
      <c r="N106" s="101"/>
      <c r="O106" s="28"/>
      <c r="P106" s="28"/>
    </row>
    <row r="107" spans="14:16" ht="12.75">
      <c r="N107" s="101"/>
      <c r="O107" s="116" t="s">
        <v>111</v>
      </c>
      <c r="P107" s="116"/>
    </row>
  </sheetData>
  <sheetProtection selectLockedCells="1" selectUnlockedCells="1"/>
  <mergeCells count="13">
    <mergeCell ref="F8:L8"/>
    <mergeCell ref="M8:S8"/>
    <mergeCell ref="T8:Z8"/>
    <mergeCell ref="AA8:AG8"/>
    <mergeCell ref="T27:AH27"/>
    <mergeCell ref="I9:J9"/>
    <mergeCell ref="P9:Q9"/>
    <mergeCell ref="W9:X9"/>
    <mergeCell ref="AD9:AE9"/>
    <mergeCell ref="O36:Q36"/>
    <mergeCell ref="C12:E12"/>
    <mergeCell ref="F27:L27"/>
    <mergeCell ref="M27:S27"/>
  </mergeCells>
  <printOptions/>
  <pageMargins left="0.25" right="0.25" top="0.5" bottom="0.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1:AI104"/>
  <sheetViews>
    <sheetView showGridLines="0" workbookViewId="0" topLeftCell="B81">
      <selection activeCell="K91" sqref="K91"/>
    </sheetView>
  </sheetViews>
  <sheetFormatPr defaultColWidth="9.140625" defaultRowHeight="12.75"/>
  <cols>
    <col min="1" max="1" width="0" style="0" hidden="1" customWidth="1"/>
    <col min="2" max="2" width="4.28125" style="0" customWidth="1"/>
    <col min="3" max="3" width="3.28125" style="0" customWidth="1"/>
    <col min="4" max="4" width="3.421875" style="0" customWidth="1"/>
    <col min="5" max="5" width="15.00390625" style="0" customWidth="1"/>
    <col min="6" max="35" width="15.28125" style="0" customWidth="1"/>
  </cols>
  <sheetData>
    <row r="1" spans="1:35" ht="12.75">
      <c r="A1" s="305"/>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row>
    <row r="2" spans="1:35" ht="12.75">
      <c r="A2" s="304">
        <v>-1</v>
      </c>
      <c r="B2" s="144" t="s">
        <v>330</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04"/>
      <c r="AH2" s="304"/>
      <c r="AI2" s="304"/>
    </row>
    <row r="3" spans="1:35" ht="12.75">
      <c r="A3" s="304">
        <v>-2</v>
      </c>
      <c r="B3" s="361" t="s">
        <v>381</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row>
    <row r="4" spans="1:33" ht="12.75">
      <c r="A4" s="304">
        <v>-3</v>
      </c>
      <c r="B4" s="304"/>
      <c r="C4" s="2" t="s">
        <v>331</v>
      </c>
      <c r="T4" s="306"/>
      <c r="U4" s="306"/>
      <c r="AG4" s="2"/>
    </row>
    <row r="5" spans="1:20" ht="12.75">
      <c r="A5" s="304">
        <v>-4</v>
      </c>
      <c r="B5" s="304"/>
      <c r="C5" s="362" t="s">
        <v>382</v>
      </c>
      <c r="H5" s="307"/>
      <c r="T5" s="306"/>
    </row>
    <row r="6" spans="1:35" ht="12.75">
      <c r="A6" s="304">
        <v>-5</v>
      </c>
      <c r="B6" s="308">
        <v>1</v>
      </c>
      <c r="C6" s="309" t="s">
        <v>383</v>
      </c>
      <c r="D6" s="310"/>
      <c r="E6" s="311"/>
      <c r="F6" s="312" t="s">
        <v>851</v>
      </c>
      <c r="G6" s="313"/>
      <c r="H6" s="17"/>
      <c r="I6" s="314"/>
      <c r="J6" s="310"/>
      <c r="K6" s="310"/>
      <c r="L6" s="315"/>
      <c r="M6" s="310"/>
      <c r="N6" s="310"/>
      <c r="O6" s="310"/>
      <c r="P6" s="310"/>
      <c r="Q6" s="310"/>
      <c r="R6" s="310"/>
      <c r="S6" s="311"/>
      <c r="T6" s="316" t="s">
        <v>26</v>
      </c>
      <c r="U6" s="310"/>
      <c r="V6" s="310"/>
      <c r="W6" s="310"/>
      <c r="X6" s="310"/>
      <c r="Y6" s="310"/>
      <c r="Z6" s="310"/>
      <c r="AA6" s="310"/>
      <c r="AB6" s="310"/>
      <c r="AC6" s="310"/>
      <c r="AD6" s="310"/>
      <c r="AE6" s="310"/>
      <c r="AF6" s="310"/>
      <c r="AG6" s="310"/>
      <c r="AH6" s="310"/>
      <c r="AI6" s="311"/>
    </row>
    <row r="7" spans="1:35" ht="12.75">
      <c r="A7" s="304">
        <v>-6</v>
      </c>
      <c r="B7" s="308">
        <v>2</v>
      </c>
      <c r="C7" s="317" t="s">
        <v>36</v>
      </c>
      <c r="D7" s="313"/>
      <c r="E7" s="313"/>
      <c r="F7" s="318" t="s">
        <v>852</v>
      </c>
      <c r="G7" s="310"/>
      <c r="H7" s="310"/>
      <c r="I7" s="307"/>
      <c r="J7" s="307"/>
      <c r="K7" s="319"/>
      <c r="L7" s="320" t="s">
        <v>334</v>
      </c>
      <c r="M7" s="2"/>
      <c r="T7" s="310"/>
      <c r="U7" s="310"/>
      <c r="V7" s="310"/>
      <c r="W7" s="310"/>
      <c r="X7" s="310"/>
      <c r="Y7" s="310"/>
      <c r="Z7" s="310"/>
      <c r="AA7" s="310"/>
      <c r="AB7" s="310"/>
      <c r="AC7" s="310"/>
      <c r="AD7" s="310"/>
      <c r="AE7" s="310"/>
      <c r="AF7" s="310"/>
      <c r="AG7" s="310"/>
      <c r="AH7" s="310"/>
      <c r="AI7" s="311"/>
    </row>
    <row r="8" spans="1:35" ht="12.75">
      <c r="A8" s="304">
        <v>-7</v>
      </c>
      <c r="B8" s="308">
        <v>3</v>
      </c>
      <c r="C8" s="317"/>
      <c r="D8" s="321"/>
      <c r="E8" s="321"/>
      <c r="F8" s="726" t="s">
        <v>288</v>
      </c>
      <c r="G8" s="726"/>
      <c r="H8" s="726"/>
      <c r="I8" s="726"/>
      <c r="J8" s="726"/>
      <c r="K8" s="726"/>
      <c r="L8" s="726"/>
      <c r="M8" s="724" t="s">
        <v>40</v>
      </c>
      <c r="N8" s="724"/>
      <c r="O8" s="724"/>
      <c r="P8" s="724"/>
      <c r="Q8" s="724"/>
      <c r="R8" s="724"/>
      <c r="S8" s="724"/>
      <c r="T8" s="727" t="s">
        <v>22</v>
      </c>
      <c r="U8" s="727"/>
      <c r="V8" s="727"/>
      <c r="W8" s="727"/>
      <c r="X8" s="727"/>
      <c r="Y8" s="727"/>
      <c r="Z8" s="727"/>
      <c r="AA8" s="726" t="s">
        <v>290</v>
      </c>
      <c r="AB8" s="726"/>
      <c r="AC8" s="726"/>
      <c r="AD8" s="726"/>
      <c r="AE8" s="726"/>
      <c r="AF8" s="726"/>
      <c r="AG8" s="726"/>
      <c r="AH8" s="323" t="s">
        <v>335</v>
      </c>
      <c r="AI8" s="324" t="s">
        <v>335</v>
      </c>
    </row>
    <row r="9" spans="1:35" ht="12.75">
      <c r="A9" s="304">
        <v>-8</v>
      </c>
      <c r="B9" s="308">
        <v>4</v>
      </c>
      <c r="C9" s="325" t="s">
        <v>336</v>
      </c>
      <c r="D9" s="22"/>
      <c r="E9" s="326"/>
      <c r="F9" s="323" t="s">
        <v>275</v>
      </c>
      <c r="G9" s="324"/>
      <c r="I9" s="722" t="s">
        <v>277</v>
      </c>
      <c r="J9" s="722"/>
      <c r="K9" s="324" t="s">
        <v>337</v>
      </c>
      <c r="L9" s="363" t="s">
        <v>337</v>
      </c>
      <c r="M9" s="323" t="s">
        <v>275</v>
      </c>
      <c r="N9" s="324"/>
      <c r="P9" s="722" t="s">
        <v>277</v>
      </c>
      <c r="Q9" s="722"/>
      <c r="R9" s="324" t="s">
        <v>337</v>
      </c>
      <c r="S9" s="363" t="s">
        <v>337</v>
      </c>
      <c r="T9" s="323" t="s">
        <v>275</v>
      </c>
      <c r="U9" s="324"/>
      <c r="W9" s="722" t="s">
        <v>277</v>
      </c>
      <c r="X9" s="722"/>
      <c r="Y9" s="324" t="s">
        <v>337</v>
      </c>
      <c r="Z9" s="363" t="s">
        <v>337</v>
      </c>
      <c r="AA9" s="323" t="s">
        <v>275</v>
      </c>
      <c r="AB9" s="324"/>
      <c r="AD9" s="722" t="s">
        <v>277</v>
      </c>
      <c r="AE9" s="722"/>
      <c r="AF9" s="324" t="s">
        <v>337</v>
      </c>
      <c r="AG9" s="363" t="s">
        <v>337</v>
      </c>
      <c r="AH9" s="328" t="s">
        <v>338</v>
      </c>
      <c r="AI9" s="328" t="s">
        <v>339</v>
      </c>
    </row>
    <row r="10" spans="1:35" ht="12.75">
      <c r="A10" s="304">
        <v>-9</v>
      </c>
      <c r="B10" s="308">
        <v>5</v>
      </c>
      <c r="C10" s="325" t="s">
        <v>340</v>
      </c>
      <c r="D10" s="22"/>
      <c r="E10" s="326"/>
      <c r="F10" s="323" t="s">
        <v>341</v>
      </c>
      <c r="G10" s="324" t="s">
        <v>342</v>
      </c>
      <c r="H10" s="324" t="s">
        <v>276</v>
      </c>
      <c r="I10" s="329" t="s">
        <v>275</v>
      </c>
      <c r="J10" s="329" t="s">
        <v>276</v>
      </c>
      <c r="K10" s="328" t="s">
        <v>343</v>
      </c>
      <c r="L10" s="363" t="s">
        <v>344</v>
      </c>
      <c r="M10" s="323" t="s">
        <v>341</v>
      </c>
      <c r="N10" s="324" t="s">
        <v>342</v>
      </c>
      <c r="O10" s="324" t="s">
        <v>276</v>
      </c>
      <c r="P10" s="329" t="s">
        <v>275</v>
      </c>
      <c r="Q10" s="329" t="s">
        <v>276</v>
      </c>
      <c r="R10" s="328" t="s">
        <v>343</v>
      </c>
      <c r="S10" s="363" t="s">
        <v>344</v>
      </c>
      <c r="T10" s="323" t="s">
        <v>341</v>
      </c>
      <c r="U10" s="324" t="s">
        <v>342</v>
      </c>
      <c r="V10" s="324" t="s">
        <v>276</v>
      </c>
      <c r="W10" s="329" t="s">
        <v>275</v>
      </c>
      <c r="X10" s="329" t="s">
        <v>276</v>
      </c>
      <c r="Y10" s="324" t="s">
        <v>343</v>
      </c>
      <c r="Z10" s="363" t="s">
        <v>344</v>
      </c>
      <c r="AA10" s="323" t="s">
        <v>341</v>
      </c>
      <c r="AB10" s="324" t="s">
        <v>342</v>
      </c>
      <c r="AC10" s="324" t="s">
        <v>276</v>
      </c>
      <c r="AD10" s="329" t="s">
        <v>275</v>
      </c>
      <c r="AE10" s="329" t="s">
        <v>276</v>
      </c>
      <c r="AF10" s="324" t="s">
        <v>343</v>
      </c>
      <c r="AG10" s="363" t="s">
        <v>344</v>
      </c>
      <c r="AH10" s="324" t="s">
        <v>345</v>
      </c>
      <c r="AI10" s="324" t="s">
        <v>345</v>
      </c>
    </row>
    <row r="11" spans="1:35" ht="12.75">
      <c r="A11" s="304">
        <v>-10</v>
      </c>
      <c r="B11" s="308">
        <v>6</v>
      </c>
      <c r="C11" s="330"/>
      <c r="D11" s="331"/>
      <c r="E11" s="332"/>
      <c r="F11" s="333" t="s">
        <v>346</v>
      </c>
      <c r="G11" s="324"/>
      <c r="H11" s="324" t="s">
        <v>347</v>
      </c>
      <c r="I11" s="327" t="s">
        <v>341</v>
      </c>
      <c r="J11" s="327" t="s">
        <v>347</v>
      </c>
      <c r="K11" s="327" t="s">
        <v>348</v>
      </c>
      <c r="L11" s="364" t="s">
        <v>349</v>
      </c>
      <c r="M11" s="333" t="s">
        <v>346</v>
      </c>
      <c r="N11" s="324"/>
      <c r="O11" s="324" t="s">
        <v>347</v>
      </c>
      <c r="P11" s="327" t="s">
        <v>341</v>
      </c>
      <c r="Q11" s="327" t="s">
        <v>347</v>
      </c>
      <c r="R11" s="327" t="s">
        <v>350</v>
      </c>
      <c r="S11" s="365" t="s">
        <v>351</v>
      </c>
      <c r="T11" s="333" t="s">
        <v>346</v>
      </c>
      <c r="U11" s="324"/>
      <c r="V11" s="324" t="s">
        <v>347</v>
      </c>
      <c r="W11" s="327" t="s">
        <v>341</v>
      </c>
      <c r="X11" s="327" t="s">
        <v>347</v>
      </c>
      <c r="Y11" s="327" t="s">
        <v>352</v>
      </c>
      <c r="Z11" s="365" t="s">
        <v>353</v>
      </c>
      <c r="AA11" s="333" t="s">
        <v>346</v>
      </c>
      <c r="AB11" s="324"/>
      <c r="AC11" s="324" t="s">
        <v>347</v>
      </c>
      <c r="AD11" s="327" t="s">
        <v>341</v>
      </c>
      <c r="AE11" s="327" t="s">
        <v>347</v>
      </c>
      <c r="AF11" s="327" t="s">
        <v>354</v>
      </c>
      <c r="AG11" s="365" t="s">
        <v>355</v>
      </c>
      <c r="AH11" s="327" t="s">
        <v>356</v>
      </c>
      <c r="AI11" s="327" t="s">
        <v>357</v>
      </c>
    </row>
    <row r="12" spans="1:35" ht="12.75">
      <c r="A12" s="304">
        <v>-11</v>
      </c>
      <c r="B12" s="308">
        <v>7</v>
      </c>
      <c r="C12" s="718">
        <v>1</v>
      </c>
      <c r="D12" s="718"/>
      <c r="E12" s="718"/>
      <c r="F12" s="336">
        <v>2</v>
      </c>
      <c r="G12" s="336">
        <v>3</v>
      </c>
      <c r="H12" s="336">
        <v>4</v>
      </c>
      <c r="I12" s="336">
        <v>5</v>
      </c>
      <c r="J12" s="336">
        <v>6</v>
      </c>
      <c r="K12" s="366">
        <v>7</v>
      </c>
      <c r="L12" s="366">
        <v>8</v>
      </c>
      <c r="M12" s="336">
        <v>9</v>
      </c>
      <c r="N12" s="336">
        <v>10</v>
      </c>
      <c r="O12" s="336">
        <v>11</v>
      </c>
      <c r="P12" s="336">
        <v>12</v>
      </c>
      <c r="Q12" s="336">
        <v>13</v>
      </c>
      <c r="R12" s="336">
        <v>14</v>
      </c>
      <c r="S12" s="336">
        <v>15</v>
      </c>
      <c r="T12" s="336">
        <v>16</v>
      </c>
      <c r="U12" s="336">
        <v>17</v>
      </c>
      <c r="V12" s="336">
        <v>18</v>
      </c>
      <c r="W12" s="336">
        <v>19</v>
      </c>
      <c r="X12" s="336">
        <v>20</v>
      </c>
      <c r="Y12" s="336">
        <v>21</v>
      </c>
      <c r="Z12" s="336">
        <v>22</v>
      </c>
      <c r="AA12" s="336">
        <v>23</v>
      </c>
      <c r="AB12" s="336">
        <v>24</v>
      </c>
      <c r="AC12" s="336">
        <v>25</v>
      </c>
      <c r="AD12" s="336">
        <v>26</v>
      </c>
      <c r="AE12" s="336">
        <v>27</v>
      </c>
      <c r="AF12" s="336">
        <v>28</v>
      </c>
      <c r="AG12" s="336">
        <v>29</v>
      </c>
      <c r="AH12" s="336">
        <v>30</v>
      </c>
      <c r="AI12" s="336">
        <v>31</v>
      </c>
    </row>
    <row r="13" spans="1:35" ht="12.75">
      <c r="A13" s="304">
        <v>3</v>
      </c>
      <c r="B13" s="308">
        <v>8</v>
      </c>
      <c r="C13" s="7">
        <v>1</v>
      </c>
      <c r="D13" s="8" t="s">
        <v>358</v>
      </c>
      <c r="E13" s="8"/>
      <c r="F13" s="337">
        <f>1_RPT!G28</f>
        <v>0</v>
      </c>
      <c r="G13" s="337">
        <f>1_RPT!H28</f>
        <v>0</v>
      </c>
      <c r="H13" s="337">
        <f>1_RPT!I28</f>
        <v>0</v>
      </c>
      <c r="I13" s="337">
        <f>1_RPT!J28</f>
        <v>0</v>
      </c>
      <c r="J13" s="337">
        <f>1_RPT!K28</f>
        <v>0</v>
      </c>
      <c r="K13" s="338">
        <f>F13+H13+I13+J13</f>
        <v>0</v>
      </c>
      <c r="L13" s="338">
        <f>K13-G13</f>
        <v>0</v>
      </c>
      <c r="M13" s="337">
        <f>1_RPT!N28</f>
        <v>0</v>
      </c>
      <c r="N13" s="337">
        <f>1_RPT!O28</f>
        <v>0</v>
      </c>
      <c r="O13" s="337">
        <f>1_RPT!P28</f>
        <v>0</v>
      </c>
      <c r="P13" s="337">
        <f>1_RPT!Q28</f>
        <v>0</v>
      </c>
      <c r="Q13" s="337">
        <f>1_RPT!R28</f>
        <v>0</v>
      </c>
      <c r="R13" s="339">
        <f>M13+O13+P13+Q13</f>
        <v>0</v>
      </c>
      <c r="S13" s="339">
        <f>R13-N13</f>
        <v>0</v>
      </c>
      <c r="T13" s="337">
        <f>1_RPT!U28</f>
        <v>0</v>
      </c>
      <c r="U13" s="337">
        <f>1_RPT!V28</f>
        <v>0</v>
      </c>
      <c r="V13" s="337">
        <f>1_RPT!W28</f>
        <v>0</v>
      </c>
      <c r="W13" s="337">
        <f>1_RPT!X28</f>
        <v>0</v>
      </c>
      <c r="X13" s="337">
        <f>1_RPT!Y28</f>
        <v>0</v>
      </c>
      <c r="Y13" s="339">
        <f>T13+V13+W13+X13</f>
        <v>0</v>
      </c>
      <c r="Z13" s="339">
        <f>Y13-U13</f>
        <v>0</v>
      </c>
      <c r="AA13" s="337">
        <f>1_RPT!AB28</f>
        <v>0</v>
      </c>
      <c r="AB13" s="337">
        <f>1_RPT!AC28</f>
        <v>0</v>
      </c>
      <c r="AC13" s="337">
        <f>1_RPT!AD28</f>
        <v>0</v>
      </c>
      <c r="AD13" s="337">
        <f>1_RPT!AE28</f>
        <v>0</v>
      </c>
      <c r="AE13" s="337">
        <f>1_RPT!AF28</f>
        <v>0</v>
      </c>
      <c r="AF13" s="339">
        <f>AA13+AC13+AD13+AE13</f>
        <v>0</v>
      </c>
      <c r="AG13" s="339">
        <f>AF13-AB13</f>
        <v>0</v>
      </c>
      <c r="AH13" s="338">
        <f>K13+R13+Y13+AF13</f>
        <v>0</v>
      </c>
      <c r="AI13" s="338">
        <f>L13+S13+Z13+AG13</f>
        <v>0</v>
      </c>
    </row>
    <row r="14" spans="1:35" ht="12.75">
      <c r="A14" s="304">
        <v>4</v>
      </c>
      <c r="B14" s="308">
        <v>9</v>
      </c>
      <c r="C14" s="4">
        <v>2</v>
      </c>
      <c r="D14" s="5" t="s">
        <v>359</v>
      </c>
      <c r="E14" s="5"/>
      <c r="F14" s="337">
        <f>1_RPT!G46</f>
        <v>0</v>
      </c>
      <c r="G14" s="337">
        <f>1_RPT!H46</f>
        <v>0</v>
      </c>
      <c r="H14" s="337">
        <f>1_RPT!I46</f>
        <v>0</v>
      </c>
      <c r="I14" s="337">
        <f>1_RPT!J46</f>
        <v>0</v>
      </c>
      <c r="J14" s="337">
        <f>1_RPT!K46</f>
        <v>0</v>
      </c>
      <c r="K14" s="339">
        <f>F14+H14+I14+J14</f>
        <v>0</v>
      </c>
      <c r="L14" s="338">
        <f>K14-G14</f>
        <v>0</v>
      </c>
      <c r="M14" s="337">
        <f>1_RPT!N46</f>
        <v>0</v>
      </c>
      <c r="N14" s="337">
        <f>1_RPT!O46</f>
        <v>0</v>
      </c>
      <c r="O14" s="337">
        <f>1_RPT!P46</f>
        <v>0</v>
      </c>
      <c r="P14" s="337">
        <f>1_RPT!Q46</f>
        <v>0</v>
      </c>
      <c r="Q14" s="337">
        <f>1_RPT!R46</f>
        <v>0</v>
      </c>
      <c r="R14" s="339">
        <f>M14+O14+P14+Q14</f>
        <v>0</v>
      </c>
      <c r="S14" s="339">
        <f>R14-N14</f>
        <v>0</v>
      </c>
      <c r="T14" s="337">
        <f>1_RPT!U46</f>
        <v>0</v>
      </c>
      <c r="U14" s="337">
        <f>1_RPT!V46</f>
        <v>0</v>
      </c>
      <c r="V14" s="337">
        <f>1_RPT!W46</f>
        <v>0</v>
      </c>
      <c r="W14" s="337">
        <f>1_RPT!X46</f>
        <v>0</v>
      </c>
      <c r="X14" s="337">
        <f>1_RPT!Y46</f>
        <v>0</v>
      </c>
      <c r="Y14" s="339">
        <f>T14+V14+W14+X14</f>
        <v>0</v>
      </c>
      <c r="Z14" s="339">
        <f>Y14-U14</f>
        <v>0</v>
      </c>
      <c r="AA14" s="337">
        <f>1_RPT!AB46</f>
        <v>0</v>
      </c>
      <c r="AB14" s="337">
        <f>1_RPT!AC46</f>
        <v>0</v>
      </c>
      <c r="AC14" s="337">
        <f>1_RPT!AD46</f>
        <v>0</v>
      </c>
      <c r="AD14" s="337">
        <f>1_RPT!AE46</f>
        <v>0</v>
      </c>
      <c r="AE14" s="337">
        <f>1_RPT!AF46</f>
        <v>0</v>
      </c>
      <c r="AF14" s="339">
        <f>AA14+AC14+AD14+AE14</f>
        <v>0</v>
      </c>
      <c r="AG14" s="339">
        <f>AF14-AB14</f>
        <v>0</v>
      </c>
      <c r="AH14" s="338">
        <f>K14+R14+Y14+AF14</f>
        <v>0</v>
      </c>
      <c r="AI14" s="338">
        <f>L14+S14+Z14+AG14</f>
        <v>0</v>
      </c>
    </row>
    <row r="15" spans="1:35" ht="12.75">
      <c r="A15" s="304">
        <v>5</v>
      </c>
      <c r="B15" s="308">
        <v>10</v>
      </c>
      <c r="C15" s="16">
        <v>3</v>
      </c>
      <c r="D15" s="17" t="s">
        <v>360</v>
      </c>
      <c r="E15" s="17"/>
      <c r="F15" s="337">
        <f>1_RPT!G65</f>
        <v>0</v>
      </c>
      <c r="G15" s="337">
        <f>1_RPT!H65</f>
        <v>0</v>
      </c>
      <c r="H15" s="337">
        <f>1_RPT!I65</f>
        <v>0</v>
      </c>
      <c r="I15" s="337">
        <f>1_RPT!J65</f>
        <v>0</v>
      </c>
      <c r="J15" s="337">
        <f>1_RPT!K65</f>
        <v>0</v>
      </c>
      <c r="K15" s="338">
        <f>F15+H15+I15+J15</f>
        <v>0</v>
      </c>
      <c r="L15" s="338">
        <f>K15-G15</f>
        <v>0</v>
      </c>
      <c r="M15" s="337">
        <f>1_RPT!N65</f>
        <v>0</v>
      </c>
      <c r="N15" s="337">
        <f>1_RPT!O65</f>
        <v>0</v>
      </c>
      <c r="O15" s="337">
        <f>1_RPT!P65</f>
        <v>0</v>
      </c>
      <c r="P15" s="337">
        <f>1_RPT!Q65</f>
        <v>0</v>
      </c>
      <c r="Q15" s="337">
        <f>1_RPT!R65</f>
        <v>0</v>
      </c>
      <c r="R15" s="339">
        <f>M15+O15+P15+Q15</f>
        <v>0</v>
      </c>
      <c r="S15" s="339">
        <f>R15-N15</f>
        <v>0</v>
      </c>
      <c r="T15" s="337">
        <f>1_RPT!U65</f>
        <v>0</v>
      </c>
      <c r="U15" s="337">
        <f>1_RPT!V65</f>
        <v>0</v>
      </c>
      <c r="V15" s="337">
        <f>1_RPT!W65</f>
        <v>0</v>
      </c>
      <c r="W15" s="337">
        <f>1_RPT!X65</f>
        <v>0</v>
      </c>
      <c r="X15" s="337">
        <f>1_RPT!Y65</f>
        <v>0</v>
      </c>
      <c r="Y15" s="339">
        <f>T15+V15+W15+X15</f>
        <v>0</v>
      </c>
      <c r="Z15" s="339">
        <f>Y15-U15</f>
        <v>0</v>
      </c>
      <c r="AA15" s="337">
        <f>1_RPT!AB65</f>
        <v>0</v>
      </c>
      <c r="AB15" s="337">
        <f>1_RPT!AC65</f>
        <v>0</v>
      </c>
      <c r="AC15" s="337">
        <f>1_RPT!AD65</f>
        <v>0</v>
      </c>
      <c r="AD15" s="337">
        <f>1_RPT!AE65</f>
        <v>0</v>
      </c>
      <c r="AE15" s="337">
        <f>1_RPT!AF65</f>
        <v>0</v>
      </c>
      <c r="AF15" s="339">
        <f>AA15+AC15+AD15+AE15</f>
        <v>0</v>
      </c>
      <c r="AG15" s="339">
        <f>AF15-AB15</f>
        <v>0</v>
      </c>
      <c r="AH15" s="338">
        <f>K15+R15+Y15+AF15</f>
        <v>0</v>
      </c>
      <c r="AI15" s="338">
        <f>L15+S15+Z15+AG15</f>
        <v>0</v>
      </c>
    </row>
    <row r="16" spans="1:35" ht="12.75">
      <c r="A16" s="304">
        <v>6</v>
      </c>
      <c r="B16" s="308">
        <v>11</v>
      </c>
      <c r="C16" s="4">
        <v>4</v>
      </c>
      <c r="D16" s="5" t="s">
        <v>361</v>
      </c>
      <c r="E16" s="5"/>
      <c r="F16" s="337">
        <f>1_RPT!G82</f>
        <v>0</v>
      </c>
      <c r="G16" s="337">
        <f>1_RPT!H82</f>
        <v>0</v>
      </c>
      <c r="H16" s="337">
        <f>1_RPT!I82</f>
        <v>0</v>
      </c>
      <c r="I16" s="337">
        <f>1_RPT!J82</f>
        <v>0</v>
      </c>
      <c r="J16" s="337">
        <f>1_RPT!K82</f>
        <v>0</v>
      </c>
      <c r="K16" s="339">
        <f>F16+H16+I16+J16</f>
        <v>0</v>
      </c>
      <c r="L16" s="338">
        <f>K16-G16</f>
        <v>0</v>
      </c>
      <c r="M16" s="337">
        <f>1_RPT!N82</f>
        <v>0</v>
      </c>
      <c r="N16" s="337">
        <f>1_RPT!O82</f>
        <v>0</v>
      </c>
      <c r="O16" s="337">
        <f>1_RPT!P82</f>
        <v>0</v>
      </c>
      <c r="P16" s="337">
        <f>1_RPT!Q82</f>
        <v>0</v>
      </c>
      <c r="Q16" s="337">
        <f>1_RPT!R82</f>
        <v>0</v>
      </c>
      <c r="R16" s="339">
        <f>M16+O16+P16+Q16</f>
        <v>0</v>
      </c>
      <c r="S16" s="339">
        <f>R16-N16</f>
        <v>0</v>
      </c>
      <c r="T16" s="337">
        <f>1_RPT!U82</f>
        <v>0</v>
      </c>
      <c r="U16" s="337">
        <f>1_RPT!V82</f>
        <v>0</v>
      </c>
      <c r="V16" s="337">
        <f>1_RPT!W82</f>
        <v>0</v>
      </c>
      <c r="W16" s="337">
        <f>1_RPT!X82</f>
        <v>0</v>
      </c>
      <c r="X16" s="337">
        <f>1_RPT!Y82</f>
        <v>0</v>
      </c>
      <c r="Y16" s="339">
        <f>T16+V16+W16+X16</f>
        <v>0</v>
      </c>
      <c r="Z16" s="339">
        <f>Y16-U16</f>
        <v>0</v>
      </c>
      <c r="AA16" s="337">
        <f>1_RPT!AB82</f>
        <v>0</v>
      </c>
      <c r="AB16" s="337">
        <f>1_RPT!AC82</f>
        <v>0</v>
      </c>
      <c r="AC16" s="337">
        <f>1_RPT!AD82</f>
        <v>0</v>
      </c>
      <c r="AD16" s="337">
        <f>1_RPT!AE82</f>
        <v>0</v>
      </c>
      <c r="AE16" s="337">
        <f>1_RPT!AF82</f>
        <v>0</v>
      </c>
      <c r="AF16" s="339">
        <f>AA16+AC16+AD16+AE16</f>
        <v>0</v>
      </c>
      <c r="AG16" s="339">
        <f>AF16-AB16</f>
        <v>0</v>
      </c>
      <c r="AH16" s="338">
        <f>K16+R16+Y16+AF16</f>
        <v>0</v>
      </c>
      <c r="AI16" s="338">
        <f>L16+S16+Z16+AG16</f>
        <v>0</v>
      </c>
    </row>
    <row r="17" spans="1:35" ht="12.75">
      <c r="A17" s="304">
        <v>7</v>
      </c>
      <c r="B17" s="308">
        <v>12</v>
      </c>
      <c r="C17" s="16">
        <v>5</v>
      </c>
      <c r="D17" s="17" t="s">
        <v>362</v>
      </c>
      <c r="E17" s="17"/>
      <c r="F17" s="337">
        <f>1_RPT!G100</f>
        <v>0</v>
      </c>
      <c r="G17" s="337">
        <f>1_RPT!H100</f>
        <v>0</v>
      </c>
      <c r="H17" s="337">
        <f>1_RPT!I100</f>
        <v>0</v>
      </c>
      <c r="I17" s="337">
        <f>1_RPT!J100</f>
        <v>0</v>
      </c>
      <c r="J17" s="337">
        <f>1_RPT!K100</f>
        <v>0</v>
      </c>
      <c r="K17" s="339">
        <f>F17+H17+I17+J17</f>
        <v>0</v>
      </c>
      <c r="L17" s="338">
        <f>K17-G17</f>
        <v>0</v>
      </c>
      <c r="M17" s="337">
        <f>1_RPT!N100</f>
        <v>0</v>
      </c>
      <c r="N17" s="337">
        <f>1_RPT!O100</f>
        <v>0</v>
      </c>
      <c r="O17" s="337">
        <f>1_RPT!P100</f>
        <v>0</v>
      </c>
      <c r="P17" s="337">
        <f>1_RPT!Q100</f>
        <v>0</v>
      </c>
      <c r="Q17" s="337">
        <f>1_RPT!R100</f>
        <v>0</v>
      </c>
      <c r="R17" s="339">
        <f>M17+O17+P17+Q17</f>
        <v>0</v>
      </c>
      <c r="S17" s="339">
        <f>R17-N17</f>
        <v>0</v>
      </c>
      <c r="T17" s="337">
        <f>1_RPT!U100</f>
        <v>0</v>
      </c>
      <c r="U17" s="337">
        <f>1_RPT!V100</f>
        <v>0</v>
      </c>
      <c r="V17" s="337">
        <f>1_RPT!W100</f>
        <v>0</v>
      </c>
      <c r="W17" s="337">
        <f>1_RPT!X100</f>
        <v>0</v>
      </c>
      <c r="X17" s="337">
        <f>1_RPT!Y100</f>
        <v>0</v>
      </c>
      <c r="Y17" s="339">
        <f>T17+V17+W17+X17</f>
        <v>0</v>
      </c>
      <c r="Z17" s="339">
        <f>Y17-U17</f>
        <v>0</v>
      </c>
      <c r="AA17" s="337">
        <f>1_RPT!AB100</f>
        <v>0</v>
      </c>
      <c r="AB17" s="337">
        <f>1_RPT!AC100</f>
        <v>0</v>
      </c>
      <c r="AC17" s="337">
        <f>1_RPT!AD100</f>
        <v>0</v>
      </c>
      <c r="AD17" s="337">
        <f>1_RPT!AE100</f>
        <v>0</v>
      </c>
      <c r="AE17" s="337">
        <f>1_RPT!AF100</f>
        <v>0</v>
      </c>
      <c r="AF17" s="339">
        <f>AA17+AC17+AD17+AE17</f>
        <v>0</v>
      </c>
      <c r="AG17" s="339">
        <f>AF17-AB17</f>
        <v>0</v>
      </c>
      <c r="AH17" s="338">
        <f>K17+R17+Y17+AF17</f>
        <v>0</v>
      </c>
      <c r="AI17" s="338">
        <f>L17+S17+Z17+AG17</f>
        <v>0</v>
      </c>
    </row>
    <row r="18" spans="1:35" ht="12.75">
      <c r="A18" s="304">
        <v>8</v>
      </c>
      <c r="B18" s="308">
        <v>13</v>
      </c>
      <c r="C18" s="4">
        <v>6</v>
      </c>
      <c r="D18" s="5" t="s">
        <v>363</v>
      </c>
      <c r="E18" s="5"/>
      <c r="F18" s="337">
        <f>1_RPT!G118</f>
        <v>0</v>
      </c>
      <c r="G18" s="337">
        <f>1_RPT!H118</f>
        <v>0</v>
      </c>
      <c r="H18" s="337">
        <f>1_RPT!I118</f>
        <v>0</v>
      </c>
      <c r="I18" s="337">
        <f>1_RPT!J118</f>
        <v>0</v>
      </c>
      <c r="J18" s="337">
        <f>1_RPT!K118</f>
        <v>0</v>
      </c>
      <c r="K18" s="339">
        <f>F18+H18+I18+J18</f>
        <v>0</v>
      </c>
      <c r="L18" s="338">
        <f>K18-G18</f>
        <v>0</v>
      </c>
      <c r="M18" s="337">
        <f>1_RPT!N118</f>
        <v>0</v>
      </c>
      <c r="N18" s="337">
        <f>1_RPT!O118</f>
        <v>0</v>
      </c>
      <c r="O18" s="337">
        <f>1_RPT!P118</f>
        <v>0</v>
      </c>
      <c r="P18" s="337">
        <f>1_RPT!Q118</f>
        <v>0</v>
      </c>
      <c r="Q18" s="337">
        <f>1_RPT!R118</f>
        <v>0</v>
      </c>
      <c r="R18" s="339">
        <f>M18+O18+P18+Q18</f>
        <v>0</v>
      </c>
      <c r="S18" s="339">
        <f>R18-N18</f>
        <v>0</v>
      </c>
      <c r="T18" s="337">
        <f>1_RPT!U118</f>
        <v>0</v>
      </c>
      <c r="U18" s="337">
        <f>1_RPT!V118</f>
        <v>0</v>
      </c>
      <c r="V18" s="337">
        <f>1_RPT!W118</f>
        <v>0</v>
      </c>
      <c r="W18" s="337">
        <f>1_RPT!X118</f>
        <v>0</v>
      </c>
      <c r="X18" s="337">
        <f>1_RPT!Y118</f>
        <v>0</v>
      </c>
      <c r="Y18" s="339">
        <f>T18+V18+W18+X18</f>
        <v>0</v>
      </c>
      <c r="Z18" s="339">
        <f>Y18-U18</f>
        <v>0</v>
      </c>
      <c r="AA18" s="337">
        <f>1_RPT!AB118</f>
        <v>0</v>
      </c>
      <c r="AB18" s="337">
        <f>1_RPT!AC118</f>
        <v>0</v>
      </c>
      <c r="AC18" s="337">
        <f>1_RPT!AD118</f>
        <v>0</v>
      </c>
      <c r="AD18" s="337">
        <f>1_RPT!AE118</f>
        <v>0</v>
      </c>
      <c r="AE18" s="337">
        <f>1_RPT!AF118</f>
        <v>0</v>
      </c>
      <c r="AF18" s="339">
        <f>AA18+AC18+AD18+AE18</f>
        <v>0</v>
      </c>
      <c r="AG18" s="339">
        <f>AF18-AB18</f>
        <v>0</v>
      </c>
      <c r="AH18" s="338">
        <f>K18+R18+Y18+AF18</f>
        <v>0</v>
      </c>
      <c r="AI18" s="338">
        <f>L18+S18+Z18+AG18</f>
        <v>0</v>
      </c>
    </row>
    <row r="19" spans="1:35" ht="12.75">
      <c r="A19" s="304">
        <v>9</v>
      </c>
      <c r="B19" s="308">
        <v>14</v>
      </c>
      <c r="C19" s="16">
        <v>7</v>
      </c>
      <c r="D19" s="17" t="s">
        <v>364</v>
      </c>
      <c r="E19" s="17"/>
      <c r="F19" s="367"/>
      <c r="G19" s="368"/>
      <c r="H19" s="367"/>
      <c r="I19" s="367"/>
      <c r="J19" s="367"/>
      <c r="K19" s="367"/>
      <c r="L19" s="367"/>
      <c r="M19" s="368"/>
      <c r="N19" s="368"/>
      <c r="O19" s="368"/>
      <c r="P19" s="368"/>
      <c r="Q19" s="368"/>
      <c r="R19" s="368"/>
      <c r="S19" s="368"/>
      <c r="T19" s="349"/>
      <c r="U19" s="349"/>
      <c r="V19" s="349"/>
      <c r="W19" s="349"/>
      <c r="X19" s="349"/>
      <c r="Y19" s="368"/>
      <c r="Z19" s="368"/>
      <c r="AA19" s="349"/>
      <c r="AB19" s="349"/>
      <c r="AC19" s="349"/>
      <c r="AD19" s="349"/>
      <c r="AE19" s="349"/>
      <c r="AF19" s="368"/>
      <c r="AG19" s="368"/>
      <c r="AH19" s="367"/>
      <c r="AI19" s="367"/>
    </row>
    <row r="20" spans="1:35" ht="12.75">
      <c r="A20" s="304">
        <v>11</v>
      </c>
      <c r="B20" s="308">
        <v>15</v>
      </c>
      <c r="C20" s="4"/>
      <c r="D20" s="345" t="s">
        <v>365</v>
      </c>
      <c r="E20" s="6" t="s">
        <v>366</v>
      </c>
      <c r="F20" s="337">
        <f>1_RPT!G137</f>
        <v>0</v>
      </c>
      <c r="G20" s="337">
        <f>1_RPT!H137</f>
        <v>0</v>
      </c>
      <c r="H20" s="337">
        <f>1_RPT!I137</f>
        <v>0</v>
      </c>
      <c r="I20" s="337">
        <f>1_RPT!J137</f>
        <v>0</v>
      </c>
      <c r="J20" s="337">
        <f>1_RPT!K137</f>
        <v>0</v>
      </c>
      <c r="K20" s="688">
        <f>F20+H20+I20+J20</f>
        <v>0</v>
      </c>
      <c r="L20" s="338">
        <f>K20-G20</f>
        <v>0</v>
      </c>
      <c r="M20" s="337">
        <f>1_RPT!N137</f>
        <v>0</v>
      </c>
      <c r="N20" s="337">
        <f>1_RPT!O137</f>
        <v>0</v>
      </c>
      <c r="O20" s="337">
        <f>1_RPT!P137</f>
        <v>0</v>
      </c>
      <c r="P20" s="337">
        <f>1_RPT!Q137</f>
        <v>0</v>
      </c>
      <c r="Q20" s="337">
        <f>1_RPT!R137</f>
        <v>0</v>
      </c>
      <c r="R20" s="339">
        <f>M20+O20+P20+Q20</f>
        <v>0</v>
      </c>
      <c r="S20" s="339">
        <f>R20-N20</f>
        <v>0</v>
      </c>
      <c r="T20" s="337">
        <f>1_RPT!U137</f>
        <v>0</v>
      </c>
      <c r="U20" s="337">
        <f>1_RPT!V137</f>
        <v>0</v>
      </c>
      <c r="V20" s="337">
        <f>1_RPT!W137</f>
        <v>0</v>
      </c>
      <c r="W20" s="337">
        <f>1_RPT!X137</f>
        <v>0</v>
      </c>
      <c r="X20" s="337">
        <f>1_RPT!Y137</f>
        <v>0</v>
      </c>
      <c r="Y20" s="339">
        <f>T20+V20+W20+X20</f>
        <v>0</v>
      </c>
      <c r="Z20" s="339">
        <f>Y20-U20</f>
        <v>0</v>
      </c>
      <c r="AA20" s="337">
        <f>1_RPT!AB137</f>
        <v>0</v>
      </c>
      <c r="AB20" s="337">
        <f>1_RPT!AC137</f>
        <v>0</v>
      </c>
      <c r="AC20" s="337">
        <f>1_RPT!AD137</f>
        <v>0</v>
      </c>
      <c r="AD20" s="337">
        <f>1_RPT!AE137</f>
        <v>0</v>
      </c>
      <c r="AE20" s="337">
        <f>1_RPT!AF137</f>
        <v>0</v>
      </c>
      <c r="AF20" s="339">
        <f>AA20+AC20+AD20+AE20</f>
        <v>0</v>
      </c>
      <c r="AG20" s="339">
        <f>AF20-AB20</f>
        <v>0</v>
      </c>
      <c r="AH20" s="338">
        <f>K20+R20+Y20+AF20</f>
        <v>0</v>
      </c>
      <c r="AI20" s="338">
        <f>L20+S20+Z20+AG20</f>
        <v>0</v>
      </c>
    </row>
    <row r="21" spans="1:35" ht="12.75">
      <c r="A21" s="304">
        <v>12</v>
      </c>
      <c r="B21" s="308">
        <v>16</v>
      </c>
      <c r="C21" s="4"/>
      <c r="D21" s="5" t="s">
        <v>367</v>
      </c>
      <c r="E21" s="6" t="s">
        <v>368</v>
      </c>
      <c r="F21" s="337">
        <f>1_RPT!G154</f>
        <v>0</v>
      </c>
      <c r="G21" s="337">
        <f>1_RPT!H154</f>
        <v>0</v>
      </c>
      <c r="H21" s="337">
        <f>1_RPT!I154</f>
        <v>0</v>
      </c>
      <c r="I21" s="337">
        <f>1_RPT!J154</f>
        <v>0</v>
      </c>
      <c r="J21" s="337">
        <f>1_RPT!K154</f>
        <v>0</v>
      </c>
      <c r="K21" s="338">
        <f>F21+H21+I21+J21</f>
        <v>0</v>
      </c>
      <c r="L21" s="338">
        <f>K21-G21</f>
        <v>0</v>
      </c>
      <c r="M21" s="337">
        <f>1_RPT!N154</f>
        <v>0</v>
      </c>
      <c r="N21" s="337">
        <f>1_RPT!O154</f>
        <v>0</v>
      </c>
      <c r="O21" s="337">
        <f>1_RPT!P154</f>
        <v>0</v>
      </c>
      <c r="P21" s="337">
        <f>1_RPT!Q154</f>
        <v>0</v>
      </c>
      <c r="Q21" s="337">
        <f>1_RPT!R154</f>
        <v>0</v>
      </c>
      <c r="R21" s="339">
        <f>M21+O21+P21+Q21</f>
        <v>0</v>
      </c>
      <c r="S21" s="339">
        <f>R21-N21</f>
        <v>0</v>
      </c>
      <c r="T21" s="337">
        <f>1_RPT!U154</f>
        <v>0</v>
      </c>
      <c r="U21" s="337">
        <f>1_RPT!V154</f>
        <v>0</v>
      </c>
      <c r="V21" s="337">
        <f>1_RPT!W154</f>
        <v>0</v>
      </c>
      <c r="W21" s="337">
        <f>1_RPT!X154</f>
        <v>0</v>
      </c>
      <c r="X21" s="337">
        <f>1_RPT!Y154</f>
        <v>0</v>
      </c>
      <c r="Y21" s="339">
        <f>T21+V21+W21+X21</f>
        <v>0</v>
      </c>
      <c r="Z21" s="339">
        <f>Y21-U21</f>
        <v>0</v>
      </c>
      <c r="AA21" s="337">
        <f>1_RPT!AB154</f>
        <v>0</v>
      </c>
      <c r="AB21" s="337">
        <f>1_RPT!AC154</f>
        <v>0</v>
      </c>
      <c r="AC21" s="337">
        <f>1_RPT!AD154</f>
        <v>0</v>
      </c>
      <c r="AD21" s="337">
        <f>1_RPT!AE154</f>
        <v>0</v>
      </c>
      <c r="AE21" s="337">
        <f>1_RPT!AF154</f>
        <v>0</v>
      </c>
      <c r="AF21" s="339">
        <f>AA21+AC21+AD21+AE21</f>
        <v>0</v>
      </c>
      <c r="AG21" s="339">
        <f>AF21-AB21</f>
        <v>0</v>
      </c>
      <c r="AH21" s="338">
        <f>K21+R21+Y21+AF21</f>
        <v>0</v>
      </c>
      <c r="AI21" s="338">
        <f>L21+S21+Z21+AG21</f>
        <v>0</v>
      </c>
    </row>
    <row r="22" spans="1:35" ht="12.75">
      <c r="A22" s="304">
        <v>13</v>
      </c>
      <c r="B22" s="308">
        <v>17</v>
      </c>
      <c r="C22" s="4"/>
      <c r="D22" s="5" t="s">
        <v>369</v>
      </c>
      <c r="E22" s="6" t="s">
        <v>370</v>
      </c>
      <c r="F22" s="337">
        <f>1_RPT!G172</f>
        <v>3872.25</v>
      </c>
      <c r="G22" s="337">
        <f>1_RPT!H172</f>
        <v>0</v>
      </c>
      <c r="H22" s="337">
        <f>1_RPT!I172</f>
        <v>0</v>
      </c>
      <c r="I22" s="337">
        <f>1_RPT!J172</f>
        <v>0</v>
      </c>
      <c r="J22" s="337">
        <f>1_RPT!K172</f>
        <v>0</v>
      </c>
      <c r="K22" s="338">
        <f>F22+H22+I22+J22</f>
        <v>3872.25</v>
      </c>
      <c r="L22" s="338">
        <f>K22-G22</f>
        <v>3872.25</v>
      </c>
      <c r="M22" s="337">
        <f>1_RPT!N172</f>
        <v>5531.79</v>
      </c>
      <c r="N22" s="337">
        <f>1_RPT!O172</f>
        <v>0</v>
      </c>
      <c r="O22" s="337">
        <f>1_RPT!P172</f>
        <v>0</v>
      </c>
      <c r="P22" s="337">
        <f>1_RPT!Q172</f>
        <v>0</v>
      </c>
      <c r="Q22" s="337">
        <f>1_RPT!R172</f>
        <v>0</v>
      </c>
      <c r="R22" s="339">
        <f>M22+O22+P22+Q22</f>
        <v>5531.79</v>
      </c>
      <c r="S22" s="339">
        <f>R22-N22</f>
        <v>5531.79</v>
      </c>
      <c r="T22" s="337">
        <f>1_RPT!U172</f>
        <v>0</v>
      </c>
      <c r="U22" s="337">
        <f>1_RPT!V172</f>
        <v>0</v>
      </c>
      <c r="V22" s="337">
        <f>1_RPT!W172</f>
        <v>0</v>
      </c>
      <c r="W22" s="337">
        <f>1_RPT!X172</f>
        <v>0</v>
      </c>
      <c r="X22" s="337">
        <f>1_RPT!Y172</f>
        <v>0</v>
      </c>
      <c r="Y22" s="339">
        <f>T22+V22+W22+X22</f>
        <v>0</v>
      </c>
      <c r="Z22" s="339">
        <f>Y22-U22</f>
        <v>0</v>
      </c>
      <c r="AA22" s="337">
        <f>1_RPT!AB172</f>
        <v>0</v>
      </c>
      <c r="AB22" s="337">
        <f>1_RPT!AC172</f>
        <v>0</v>
      </c>
      <c r="AC22" s="337">
        <f>1_RPT!AD172</f>
        <v>0</v>
      </c>
      <c r="AD22" s="337">
        <f>1_RPT!AE172</f>
        <v>0</v>
      </c>
      <c r="AE22" s="337">
        <f>1_RPT!AF172</f>
        <v>0</v>
      </c>
      <c r="AF22" s="339">
        <f>AA22+AC22+AD22+AE22</f>
        <v>0</v>
      </c>
      <c r="AG22" s="339">
        <f>AF22-AB22</f>
        <v>0</v>
      </c>
      <c r="AH22" s="338">
        <f>K22+R22+Y22+AF22</f>
        <v>9404.04</v>
      </c>
      <c r="AI22" s="338">
        <f>L22+S22+Z22+AG22</f>
        <v>9404.04</v>
      </c>
    </row>
    <row r="23" spans="1:35" ht="12.75">
      <c r="A23" s="304">
        <v>14</v>
      </c>
      <c r="B23" s="308">
        <v>18</v>
      </c>
      <c r="C23" s="4"/>
      <c r="D23" s="5" t="s">
        <v>371</v>
      </c>
      <c r="E23" s="346" t="s">
        <v>372</v>
      </c>
      <c r="F23" s="337">
        <f>1_RPT!G229</f>
        <v>0</v>
      </c>
      <c r="G23" s="337">
        <f>1_RPT!H229</f>
        <v>0</v>
      </c>
      <c r="H23" s="337">
        <f>1_RPT!I229</f>
        <v>0</v>
      </c>
      <c r="I23" s="337">
        <f>1_RPT!J229</f>
        <v>0</v>
      </c>
      <c r="J23" s="337">
        <f>1_RPT!K229</f>
        <v>0</v>
      </c>
      <c r="K23" s="338">
        <f>F23+H23+I23+J23</f>
        <v>0</v>
      </c>
      <c r="L23" s="338">
        <f>K23-G23</f>
        <v>0</v>
      </c>
      <c r="M23" s="337">
        <f>1_RPT!N229</f>
        <v>0</v>
      </c>
      <c r="N23" s="337">
        <f>1_RPT!O229</f>
        <v>0</v>
      </c>
      <c r="O23" s="337">
        <f>1_RPT!P229</f>
        <v>0</v>
      </c>
      <c r="P23" s="337">
        <f>1_RPT!Q229</f>
        <v>0</v>
      </c>
      <c r="Q23" s="337">
        <f>1_RPT!R229</f>
        <v>0</v>
      </c>
      <c r="R23" s="339">
        <f>M23+O23+P23+Q23</f>
        <v>0</v>
      </c>
      <c r="S23" s="339">
        <f>R23-N23</f>
        <v>0</v>
      </c>
      <c r="T23" s="337">
        <f>1_RPT!U229</f>
        <v>0</v>
      </c>
      <c r="U23" s="337">
        <f>1_RPT!V229</f>
        <v>0</v>
      </c>
      <c r="V23" s="337">
        <f>1_RPT!W229</f>
        <v>0</v>
      </c>
      <c r="W23" s="337">
        <f>1_RPT!X229</f>
        <v>0</v>
      </c>
      <c r="X23" s="337">
        <f>1_RPT!Y229</f>
        <v>0</v>
      </c>
      <c r="Y23" s="339">
        <f>T23+V23+W23+X23</f>
        <v>0</v>
      </c>
      <c r="Z23" s="339">
        <f>Y23-U23</f>
        <v>0</v>
      </c>
      <c r="AA23" s="337">
        <f>1_RPT!AB229</f>
        <v>0</v>
      </c>
      <c r="AB23" s="337">
        <f>1_RPT!AC229</f>
        <v>0</v>
      </c>
      <c r="AC23" s="337">
        <f>1_RPT!AD229</f>
        <v>0</v>
      </c>
      <c r="AD23" s="337">
        <f>1_RPT!AE229</f>
        <v>0</v>
      </c>
      <c r="AE23" s="337">
        <f>1_RPT!AF229</f>
        <v>0</v>
      </c>
      <c r="AF23" s="339">
        <f>AA23+AC23+AD23+AE23</f>
        <v>0</v>
      </c>
      <c r="AG23" s="339">
        <f>AF23-AB23</f>
        <v>0</v>
      </c>
      <c r="AH23" s="338">
        <f>K23+R23+Y23+AF23</f>
        <v>0</v>
      </c>
      <c r="AI23" s="338">
        <f>L23+S23+Z23+AG23</f>
        <v>0</v>
      </c>
    </row>
    <row r="24" spans="1:35" ht="12.75">
      <c r="A24" s="304">
        <v>15</v>
      </c>
      <c r="B24" s="308">
        <v>19</v>
      </c>
      <c r="C24" s="4"/>
      <c r="D24" s="5" t="s">
        <v>373</v>
      </c>
      <c r="E24" s="5" t="s">
        <v>374</v>
      </c>
      <c r="F24" s="369">
        <f>1_RPT!G188</f>
        <v>0</v>
      </c>
      <c r="G24" s="369">
        <f>1_RPT!H188</f>
        <v>0</v>
      </c>
      <c r="H24" s="369">
        <f>1_RPT!I188</f>
        <v>0</v>
      </c>
      <c r="I24" s="369">
        <f>1_RPT!J188</f>
        <v>0</v>
      </c>
      <c r="J24" s="369">
        <f>1_RPT!K188</f>
        <v>0</v>
      </c>
      <c r="K24" s="338">
        <f>F24+H24+I24+J24</f>
        <v>0</v>
      </c>
      <c r="L24" s="338">
        <f>K24-G24</f>
        <v>0</v>
      </c>
      <c r="M24" s="369">
        <f>1_RPT!N188</f>
        <v>0</v>
      </c>
      <c r="N24" s="369">
        <f>1_RPT!O188</f>
        <v>0</v>
      </c>
      <c r="O24" s="369">
        <f>1_RPT!P188</f>
        <v>0</v>
      </c>
      <c r="P24" s="369">
        <f>1_RPT!Q188</f>
        <v>0</v>
      </c>
      <c r="Q24" s="369">
        <f>1_RPT!R188</f>
        <v>0</v>
      </c>
      <c r="R24" s="339">
        <f>M24+O24+P24+Q24</f>
        <v>0</v>
      </c>
      <c r="S24" s="339">
        <f>R24-N24</f>
        <v>0</v>
      </c>
      <c r="T24" s="369">
        <f>1_RPT!U188</f>
        <v>0</v>
      </c>
      <c r="U24" s="369">
        <f>1_RPT!V188</f>
        <v>0</v>
      </c>
      <c r="V24" s="369">
        <f>1_RPT!W188</f>
        <v>0</v>
      </c>
      <c r="W24" s="369">
        <f>1_RPT!X188</f>
        <v>0</v>
      </c>
      <c r="X24" s="369">
        <f>1_RPT!Y188</f>
        <v>0</v>
      </c>
      <c r="Y24" s="339">
        <f>T24+V24+W24+X24</f>
        <v>0</v>
      </c>
      <c r="Z24" s="339">
        <f>Y24-U24</f>
        <v>0</v>
      </c>
      <c r="AA24" s="369">
        <f>1_RPT!AB188</f>
        <v>0</v>
      </c>
      <c r="AB24" s="369">
        <f>1_RPT!AC188</f>
        <v>0</v>
      </c>
      <c r="AC24" s="369">
        <f>1_RPT!AD188</f>
        <v>0</v>
      </c>
      <c r="AD24" s="369">
        <f>1_RPT!AE188</f>
        <v>0</v>
      </c>
      <c r="AE24" s="369">
        <f>1_RPT!AF188</f>
        <v>0</v>
      </c>
      <c r="AF24" s="339">
        <f>AA24+AC24+AD24+AE24</f>
        <v>0</v>
      </c>
      <c r="AG24" s="339">
        <f>AF24-AB24</f>
        <v>0</v>
      </c>
      <c r="AH24" s="338">
        <f>K24+R24+Y24+AF24</f>
        <v>0</v>
      </c>
      <c r="AI24" s="338">
        <f>L24+S24+Z24+AG24</f>
        <v>0</v>
      </c>
    </row>
    <row r="25" spans="1:35" ht="12.75">
      <c r="A25" s="304">
        <v>16</v>
      </c>
      <c r="B25" s="308">
        <v>20</v>
      </c>
      <c r="C25" s="10"/>
      <c r="D25" s="11" t="s">
        <v>375</v>
      </c>
      <c r="E25" s="11" t="s">
        <v>376</v>
      </c>
      <c r="F25" s="337">
        <f>1_RPT!G210</f>
        <v>0</v>
      </c>
      <c r="G25" s="337">
        <f>1_RPT!H210</f>
        <v>0</v>
      </c>
      <c r="H25" s="337">
        <f>1_RPT!I210</f>
        <v>0</v>
      </c>
      <c r="I25" s="337">
        <f>1_RPT!J210</f>
        <v>0</v>
      </c>
      <c r="J25" s="337">
        <f>1_RPT!K210</f>
        <v>0</v>
      </c>
      <c r="K25" s="338">
        <f>F25+H25+I25+J25</f>
        <v>0</v>
      </c>
      <c r="L25" s="338">
        <f>K25-G25</f>
        <v>0</v>
      </c>
      <c r="M25" s="337">
        <f>1_RPT!N210</f>
        <v>0</v>
      </c>
      <c r="N25" s="337">
        <f>1_RPT!O210</f>
        <v>0</v>
      </c>
      <c r="O25" s="337">
        <f>1_RPT!P210</f>
        <v>0</v>
      </c>
      <c r="P25" s="337">
        <f>1_RPT!Q210</f>
        <v>0</v>
      </c>
      <c r="Q25" s="337">
        <f>1_RPT!R210</f>
        <v>0</v>
      </c>
      <c r="R25" s="339">
        <f>M25+O25+P25+Q25</f>
        <v>0</v>
      </c>
      <c r="S25" s="339">
        <f>R25-N25</f>
        <v>0</v>
      </c>
      <c r="T25" s="337">
        <f>1_RPT!U210</f>
        <v>0</v>
      </c>
      <c r="U25" s="337">
        <f>1_RPT!V210</f>
        <v>0</v>
      </c>
      <c r="V25" s="337">
        <f>1_RPT!W210</f>
        <v>0</v>
      </c>
      <c r="W25" s="337">
        <f>1_RPT!X210</f>
        <v>0</v>
      </c>
      <c r="X25" s="337">
        <f>1_RPT!Y210</f>
        <v>0</v>
      </c>
      <c r="Y25" s="339">
        <f>T25+V25+W25+X25</f>
        <v>0</v>
      </c>
      <c r="Z25" s="339">
        <f>Y25-U25</f>
        <v>0</v>
      </c>
      <c r="AA25" s="337">
        <f>1_RPT!AB210</f>
        <v>0</v>
      </c>
      <c r="AB25" s="337">
        <f>1_RPT!AC210</f>
        <v>0</v>
      </c>
      <c r="AC25" s="337">
        <f>1_RPT!AD210</f>
        <v>0</v>
      </c>
      <c r="AD25" s="337">
        <f>1_RPT!AE210</f>
        <v>0</v>
      </c>
      <c r="AE25" s="337">
        <f>1_RPT!AF210</f>
        <v>0</v>
      </c>
      <c r="AF25" s="339">
        <f>AA25+AC25+AD25+AE25</f>
        <v>0</v>
      </c>
      <c r="AG25" s="339">
        <f>AF25-AB25</f>
        <v>0</v>
      </c>
      <c r="AH25" s="338">
        <f>K25+R25+Y25+AF25</f>
        <v>0</v>
      </c>
      <c r="AI25" s="338">
        <f>L25+S25+Z25+AG25</f>
        <v>0</v>
      </c>
    </row>
    <row r="26" spans="1:35" s="2" customFormat="1" ht="12.75">
      <c r="A26" s="304">
        <v>17</v>
      </c>
      <c r="B26" s="308">
        <v>21</v>
      </c>
      <c r="C26" s="36" t="s">
        <v>377</v>
      </c>
      <c r="D26" s="347"/>
      <c r="E26" s="347"/>
      <c r="F26" s="339">
        <f>SUM(F13:F25)</f>
        <v>3872.25</v>
      </c>
      <c r="G26" s="339">
        <f>SUM(G13:G25)</f>
        <v>0</v>
      </c>
      <c r="H26" s="339">
        <f>SUM(H13:H25)</f>
        <v>0</v>
      </c>
      <c r="I26" s="339">
        <f>SUM(I13:I25)</f>
        <v>0</v>
      </c>
      <c r="J26" s="339">
        <f>SUM(J13:J25)</f>
        <v>0</v>
      </c>
      <c r="K26" s="339">
        <f>SUM(K13:K25)</f>
        <v>3872.25</v>
      </c>
      <c r="L26" s="338">
        <f>K26-G26</f>
        <v>3872.25</v>
      </c>
      <c r="M26" s="339">
        <f>SUM(M13:M25)</f>
        <v>5531.79</v>
      </c>
      <c r="N26" s="339">
        <f>SUM(N13:N25)</f>
        <v>0</v>
      </c>
      <c r="O26" s="339">
        <f>SUM(O13:O25)</f>
        <v>0</v>
      </c>
      <c r="P26" s="339">
        <f>SUM(P13:P25)</f>
        <v>0</v>
      </c>
      <c r="Q26" s="339">
        <f>SUM(Q13:Q25)</f>
        <v>0</v>
      </c>
      <c r="R26" s="339">
        <f>SUM(R13:R25)</f>
        <v>5531.79</v>
      </c>
      <c r="S26" s="339">
        <f>R26-N26</f>
        <v>5531.79</v>
      </c>
      <c r="T26" s="339">
        <f>SUM(T13:T25)</f>
        <v>0</v>
      </c>
      <c r="U26" s="339">
        <f>SUM(U13:U25)</f>
        <v>0</v>
      </c>
      <c r="V26" s="339">
        <f>SUM(V13:V25)</f>
        <v>0</v>
      </c>
      <c r="W26" s="339">
        <f>SUM(W13:W25)</f>
        <v>0</v>
      </c>
      <c r="X26" s="339">
        <f>SUM(X13:X25)</f>
        <v>0</v>
      </c>
      <c r="Y26" s="339">
        <f>SUM(Y13:Y25)</f>
        <v>0</v>
      </c>
      <c r="Z26" s="339">
        <f>SUM(Z13:Z25)</f>
        <v>0</v>
      </c>
      <c r="AA26" s="339">
        <f>SUM(AA13:AA25)</f>
        <v>0</v>
      </c>
      <c r="AB26" s="339">
        <f>SUM(AB13:AB25)</f>
        <v>0</v>
      </c>
      <c r="AC26" s="339">
        <f>SUM(AC13:AC25)</f>
        <v>0</v>
      </c>
      <c r="AD26" s="339">
        <f>SUM(AD13:AD25)</f>
        <v>0</v>
      </c>
      <c r="AE26" s="339">
        <f>SUM(AE13:AE25)</f>
        <v>0</v>
      </c>
      <c r="AF26" s="339">
        <f>SUM(AF13:AF25)</f>
        <v>0</v>
      </c>
      <c r="AG26" s="339">
        <f>SUM(AG13:AG25)</f>
        <v>0</v>
      </c>
      <c r="AH26" s="339">
        <f>SUM(AH13:AH25)</f>
        <v>9404.04</v>
      </c>
      <c r="AI26" s="339">
        <f>SUM(AI13:AI25)</f>
        <v>9404.04</v>
      </c>
    </row>
    <row r="27" spans="1:35" ht="12.75">
      <c r="A27" s="304">
        <v>18</v>
      </c>
      <c r="B27" s="308">
        <v>22</v>
      </c>
      <c r="C27" s="370" t="s">
        <v>378</v>
      </c>
      <c r="D27" s="371"/>
      <c r="E27" s="372"/>
      <c r="F27" s="719"/>
      <c r="G27" s="719"/>
      <c r="H27" s="719"/>
      <c r="I27" s="719"/>
      <c r="J27" s="719"/>
      <c r="K27" s="719"/>
      <c r="L27" s="719"/>
      <c r="M27" s="720"/>
      <c r="N27" s="720"/>
      <c r="O27" s="720"/>
      <c r="P27" s="720"/>
      <c r="Q27" s="720"/>
      <c r="R27" s="720"/>
      <c r="S27" s="720"/>
      <c r="T27" s="721"/>
      <c r="U27" s="721"/>
      <c r="V27" s="721"/>
      <c r="W27" s="721"/>
      <c r="X27" s="721"/>
      <c r="Y27" s="721"/>
      <c r="Z27" s="721"/>
      <c r="AA27" s="721"/>
      <c r="AB27" s="721"/>
      <c r="AC27" s="721"/>
      <c r="AD27" s="721"/>
      <c r="AE27" s="721"/>
      <c r="AF27" s="721"/>
      <c r="AG27" s="721"/>
      <c r="AH27" s="721"/>
      <c r="AI27" s="349"/>
    </row>
    <row r="28" spans="1:35" s="2" customFormat="1" ht="12.75">
      <c r="A28" s="304">
        <v>19</v>
      </c>
      <c r="B28" s="308">
        <v>23</v>
      </c>
      <c r="C28" s="350"/>
      <c r="D28" s="8" t="s">
        <v>14</v>
      </c>
      <c r="E28" s="351"/>
      <c r="F28" s="369">
        <f>F26*Variables!C$11</f>
        <v>1355.2875</v>
      </c>
      <c r="G28" s="369">
        <f>G26*Variables!C11</f>
        <v>0</v>
      </c>
      <c r="H28" s="369">
        <f>H26*Variables!C11</f>
        <v>0</v>
      </c>
      <c r="I28" s="369">
        <f>I26*Variables!C11</f>
        <v>0</v>
      </c>
      <c r="J28" s="369">
        <f>J26*Variables!C11</f>
        <v>0</v>
      </c>
      <c r="K28" s="338">
        <f>F28+H28+I28+J28</f>
        <v>1355.2875</v>
      </c>
      <c r="L28" s="338">
        <f>F28-G28+H28+I28+J28</f>
        <v>1355.2875</v>
      </c>
      <c r="M28" s="369">
        <f>M26*Variables!C12</f>
        <v>2765.895</v>
      </c>
      <c r="N28" s="369">
        <f>N26*Variables!C12</f>
        <v>0</v>
      </c>
      <c r="O28" s="369">
        <f>O26*Variables!C12</f>
        <v>0</v>
      </c>
      <c r="P28" s="369">
        <f>P26*Variables!C12</f>
        <v>0</v>
      </c>
      <c r="Q28" s="369">
        <f>Q26*Variables!C12</f>
        <v>0</v>
      </c>
      <c r="R28" s="339">
        <f>M28+O28+P28+Q28</f>
        <v>2765.895</v>
      </c>
      <c r="S28" s="339">
        <f>M28-N28+P28+O28+Q28</f>
        <v>2765.895</v>
      </c>
      <c r="T28" s="354">
        <f>T26</f>
        <v>0</v>
      </c>
      <c r="U28" s="354">
        <f>U26</f>
        <v>0</v>
      </c>
      <c r="V28" s="354">
        <f>V26</f>
        <v>0</v>
      </c>
      <c r="W28" s="354">
        <f>W26</f>
        <v>0</v>
      </c>
      <c r="X28" s="354">
        <f>X26</f>
        <v>0</v>
      </c>
      <c r="Y28" s="356">
        <f>Y26</f>
        <v>0</v>
      </c>
      <c r="Z28" s="356">
        <f>Z26</f>
        <v>0</v>
      </c>
      <c r="AA28" s="355">
        <f>AA26</f>
        <v>0</v>
      </c>
      <c r="AB28" s="355">
        <f>AB26</f>
        <v>0</v>
      </c>
      <c r="AC28" s="355">
        <f>AC26</f>
        <v>0</v>
      </c>
      <c r="AD28" s="355">
        <f>AD26</f>
        <v>0</v>
      </c>
      <c r="AE28" s="355">
        <f>AE26</f>
        <v>0</v>
      </c>
      <c r="AF28" s="352">
        <f>AF26</f>
        <v>0</v>
      </c>
      <c r="AG28" s="352">
        <f>AG26</f>
        <v>0</v>
      </c>
      <c r="AH28" s="338">
        <f>K28+R28+Y28+AF28</f>
        <v>4121.1825</v>
      </c>
      <c r="AI28" s="338">
        <f>L28+S28+Z28+AG28</f>
        <v>4121.1825</v>
      </c>
    </row>
    <row r="29" spans="1:35" s="41" customFormat="1" ht="11.25">
      <c r="A29" s="373">
        <v>20</v>
      </c>
      <c r="B29" s="308">
        <v>24</v>
      </c>
      <c r="C29" s="374"/>
      <c r="D29" s="375" t="s">
        <v>379</v>
      </c>
      <c r="E29" s="376"/>
      <c r="F29" s="377">
        <f>F26*Variables!$C$14</f>
        <v>1548.9</v>
      </c>
      <c r="G29" s="337">
        <f>G26*Variables!$C$14</f>
        <v>0</v>
      </c>
      <c r="H29" s="337">
        <f>H26*Variables!$C$14</f>
        <v>0</v>
      </c>
      <c r="I29" s="377">
        <f>I26*Variables!$C$14</f>
        <v>0</v>
      </c>
      <c r="J29" s="337">
        <f>J26*Variables!$C$14</f>
        <v>0</v>
      </c>
      <c r="K29" s="338">
        <f>F29+H29+I29+J29</f>
        <v>1548.9</v>
      </c>
      <c r="L29" s="338">
        <f>F29-G29+H29+I29+J29</f>
        <v>1548.9</v>
      </c>
      <c r="M29" s="369">
        <f>M26*Variables!$C$15</f>
        <v>2765.895</v>
      </c>
      <c r="N29" s="369">
        <f>N26*Variables!$C$15</f>
        <v>0</v>
      </c>
      <c r="O29" s="369">
        <f>O26*Variables!$C$15</f>
        <v>0</v>
      </c>
      <c r="P29" s="369">
        <f>P26*Variables!$C$15</f>
        <v>0</v>
      </c>
      <c r="Q29" s="369">
        <f>Q26*Variables!$C$15</f>
        <v>0</v>
      </c>
      <c r="R29" s="339">
        <f>M29+O29+P29+Q29</f>
        <v>2765.895</v>
      </c>
      <c r="S29" s="339">
        <f>M29-N29+P29+O29+Q29</f>
        <v>2765.895</v>
      </c>
      <c r="T29" s="369"/>
      <c r="U29" s="369"/>
      <c r="V29" s="369"/>
      <c r="W29" s="369"/>
      <c r="X29" s="369"/>
      <c r="Y29" s="338"/>
      <c r="Z29" s="338"/>
      <c r="AA29" s="369"/>
      <c r="AB29" s="369"/>
      <c r="AC29" s="369"/>
      <c r="AD29" s="369"/>
      <c r="AE29" s="369"/>
      <c r="AF29" s="338"/>
      <c r="AG29" s="338"/>
      <c r="AH29" s="338">
        <f>K29+R29+Y29+AF29</f>
        <v>4314.795</v>
      </c>
      <c r="AI29" s="338">
        <f>L29+S29+Z29+AG29</f>
        <v>4314.795</v>
      </c>
    </row>
    <row r="30" spans="1:35" ht="12.75">
      <c r="A30" s="304">
        <v>21</v>
      </c>
      <c r="B30" s="308">
        <v>25</v>
      </c>
      <c r="C30" s="4"/>
      <c r="D30" s="5" t="s">
        <v>380</v>
      </c>
      <c r="E30" s="6"/>
      <c r="F30" s="355">
        <f>F26*Variables!C17</f>
        <v>968.0625</v>
      </c>
      <c r="G30" s="355">
        <f>G26*Variables!C17</f>
        <v>0</v>
      </c>
      <c r="H30" s="355">
        <f>H26*Variables!C17</f>
        <v>0</v>
      </c>
      <c r="I30" s="355">
        <f>I26*Variables!C17</f>
        <v>0</v>
      </c>
      <c r="J30" s="355">
        <f>J26*Variables!C17</f>
        <v>0</v>
      </c>
      <c r="K30" s="338">
        <f>F30+H30+I30+J30</f>
        <v>968.0625</v>
      </c>
      <c r="L30" s="338">
        <f>F30-G30+H30+I30+J30</f>
        <v>968.0625</v>
      </c>
      <c r="M30" s="355"/>
      <c r="N30" s="355"/>
      <c r="O30" s="355"/>
      <c r="P30" s="355"/>
      <c r="Q30" s="355"/>
      <c r="R30" s="339"/>
      <c r="S30" s="339"/>
      <c r="T30" s="355"/>
      <c r="U30" s="355"/>
      <c r="V30" s="355"/>
      <c r="W30" s="355"/>
      <c r="X30" s="355"/>
      <c r="Y30" s="352"/>
      <c r="Z30" s="352"/>
      <c r="AA30" s="355"/>
      <c r="AB30" s="355"/>
      <c r="AC30" s="355"/>
      <c r="AD30" s="355"/>
      <c r="AE30" s="355"/>
      <c r="AF30" s="352"/>
      <c r="AG30" s="352"/>
      <c r="AH30" s="338">
        <f>K30+R30+Y30+AF30</f>
        <v>968.0625</v>
      </c>
      <c r="AI30" s="338">
        <f>L30+S30+Z30+AG30</f>
        <v>968.0625</v>
      </c>
    </row>
    <row r="31" spans="1:35" ht="12.75">
      <c r="A31" s="304">
        <v>22</v>
      </c>
      <c r="B31" s="308">
        <v>26</v>
      </c>
      <c r="C31" s="36" t="s">
        <v>377</v>
      </c>
      <c r="D31" s="5"/>
      <c r="E31" s="6"/>
      <c r="F31" s="356">
        <f>SUM(F28:F30)</f>
        <v>3872.25</v>
      </c>
      <c r="G31" s="356">
        <f>SUM(G28:G30)</f>
        <v>0</v>
      </c>
      <c r="H31" s="356">
        <f>SUM(H28:H30)</f>
        <v>0</v>
      </c>
      <c r="I31" s="356">
        <f>SUM(I28:I30)</f>
        <v>0</v>
      </c>
      <c r="J31" s="356">
        <f>SUM(J28:J30)</f>
        <v>0</v>
      </c>
      <c r="K31" s="356">
        <f>SUM(K28:K30)</f>
        <v>3872.25</v>
      </c>
      <c r="L31" s="356">
        <f>SUM(L28:L30)</f>
        <v>3872.25</v>
      </c>
      <c r="M31" s="356">
        <f>SUM(M28:M30)</f>
        <v>5531.79</v>
      </c>
      <c r="N31" s="356">
        <f>SUM(N28:N30)</f>
        <v>0</v>
      </c>
      <c r="O31" s="356">
        <f>SUM(O28:O30)</f>
        <v>0</v>
      </c>
      <c r="P31" s="356">
        <f>SUM(P28:P30)</f>
        <v>0</v>
      </c>
      <c r="Q31" s="356">
        <f>SUM(Q28:Q30)</f>
        <v>0</v>
      </c>
      <c r="R31" s="356">
        <f>SUM(R28:R30)</f>
        <v>5531.79</v>
      </c>
      <c r="S31" s="356">
        <f>SUM(S28:S30)</f>
        <v>5531.79</v>
      </c>
      <c r="T31" s="356">
        <f>SUM(T28:T30)</f>
        <v>0</v>
      </c>
      <c r="U31" s="356">
        <f>SUM(U28:U30)</f>
        <v>0</v>
      </c>
      <c r="V31" s="356">
        <f>SUM(V28:V30)</f>
        <v>0</v>
      </c>
      <c r="W31" s="356">
        <f>SUM(W28:W30)</f>
        <v>0</v>
      </c>
      <c r="X31" s="356">
        <f>SUM(X28:X30)</f>
        <v>0</v>
      </c>
      <c r="Y31" s="356">
        <f>SUM(Y28:Y30)</f>
        <v>0</v>
      </c>
      <c r="Z31" s="356">
        <f>SUM(Z28:Z30)</f>
        <v>0</v>
      </c>
      <c r="AA31" s="356">
        <f>SUM(AA28:AA30)</f>
        <v>0</v>
      </c>
      <c r="AB31" s="356">
        <f>SUM(AB28:AB30)</f>
        <v>0</v>
      </c>
      <c r="AC31" s="356">
        <f>SUM(AC28:AC30)</f>
        <v>0</v>
      </c>
      <c r="AD31" s="356">
        <f>SUM(AD28:AD30)</f>
        <v>0</v>
      </c>
      <c r="AE31" s="356">
        <f>SUM(AE28:AE30)</f>
        <v>0</v>
      </c>
      <c r="AF31" s="356">
        <f>SUM(AF28:AF30)</f>
        <v>0</v>
      </c>
      <c r="AG31" s="356">
        <f>SUM(AG28:AG30)</f>
        <v>0</v>
      </c>
      <c r="AH31" s="356">
        <f>SUM(AH28:AH30)</f>
        <v>9404.04</v>
      </c>
      <c r="AI31" s="338">
        <f>SUM(AI28:AI30)</f>
        <v>9404.04</v>
      </c>
    </row>
    <row r="32" spans="1:35" ht="12.75">
      <c r="A32" s="304"/>
      <c r="B32" s="304"/>
      <c r="AI32" s="357"/>
    </row>
    <row r="33" spans="1:32" ht="12.75">
      <c r="A33" s="304"/>
      <c r="B33" s="304"/>
      <c r="F33" s="358"/>
      <c r="G33" s="197"/>
      <c r="H33" s="197"/>
      <c r="I33" s="197"/>
      <c r="J33" s="197"/>
      <c r="K33" s="17"/>
      <c r="L33" s="358"/>
      <c r="M33" s="197"/>
      <c r="N33" s="197"/>
      <c r="O33" s="197"/>
      <c r="P33" s="197"/>
      <c r="Q33" s="197"/>
      <c r="S33" s="78"/>
      <c r="Z33" s="359"/>
      <c r="AA33" s="359"/>
      <c r="AB33" s="359"/>
      <c r="AC33" s="359"/>
      <c r="AD33" s="359"/>
      <c r="AE33" s="359"/>
      <c r="AF33" s="359"/>
    </row>
    <row r="34" spans="1:35" ht="12.75">
      <c r="A34" s="305"/>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c r="AC34" s="305"/>
      <c r="AD34" s="305"/>
      <c r="AE34" s="305"/>
      <c r="AF34" s="305"/>
      <c r="AG34" s="305"/>
      <c r="AH34" s="305"/>
      <c r="AI34" s="305"/>
    </row>
    <row r="35" spans="1:35" ht="12.75">
      <c r="A35" s="304">
        <v>-1</v>
      </c>
      <c r="B35" s="144" t="s">
        <v>330</v>
      </c>
      <c r="C35" s="304"/>
      <c r="D35" s="304"/>
      <c r="E35" s="304"/>
      <c r="F35" s="304"/>
      <c r="G35" s="304"/>
      <c r="H35" s="304"/>
      <c r="I35" s="304"/>
      <c r="J35" s="304"/>
      <c r="K35" s="304"/>
      <c r="L35" s="304"/>
      <c r="M35" s="304"/>
      <c r="N35" s="304"/>
      <c r="O35" s="304"/>
      <c r="P35" s="304"/>
      <c r="Q35" s="304"/>
      <c r="R35" s="304"/>
      <c r="S35" s="304"/>
      <c r="T35" s="304"/>
      <c r="U35" s="304"/>
      <c r="V35" s="304"/>
      <c r="W35" s="304"/>
      <c r="X35" s="304"/>
      <c r="Y35" s="304"/>
      <c r="Z35" s="304"/>
      <c r="AA35" s="304"/>
      <c r="AB35" s="304"/>
      <c r="AC35" s="304"/>
      <c r="AD35" s="304"/>
      <c r="AE35" s="304"/>
      <c r="AF35" s="304"/>
      <c r="AG35" s="304"/>
      <c r="AH35" s="304"/>
      <c r="AI35" s="304"/>
    </row>
    <row r="36" spans="1:35" ht="12.75">
      <c r="A36" s="304">
        <v>-2</v>
      </c>
      <c r="B36" s="361" t="s">
        <v>384</v>
      </c>
      <c r="C36" s="304"/>
      <c r="D36" s="304"/>
      <c r="E36" s="304"/>
      <c r="F36" s="304"/>
      <c r="G36" s="304"/>
      <c r="H36" s="304"/>
      <c r="I36" s="304"/>
      <c r="J36" s="304"/>
      <c r="K36" s="304"/>
      <c r="L36" s="304"/>
      <c r="M36" s="304"/>
      <c r="N36" s="304"/>
      <c r="O36" s="304"/>
      <c r="P36" s="304"/>
      <c r="Q36" s="304"/>
      <c r="R36" s="304"/>
      <c r="S36" s="304"/>
      <c r="T36" s="304"/>
      <c r="U36" s="304"/>
      <c r="V36" s="304"/>
      <c r="W36" s="304"/>
      <c r="X36" s="304"/>
      <c r="Y36" s="304"/>
      <c r="Z36" s="304"/>
      <c r="AA36" s="304"/>
      <c r="AB36" s="304"/>
      <c r="AC36" s="304"/>
      <c r="AD36" s="304"/>
      <c r="AE36" s="304"/>
      <c r="AF36" s="304"/>
      <c r="AG36" s="304"/>
      <c r="AH36" s="304"/>
      <c r="AI36" s="304"/>
    </row>
    <row r="37" spans="1:33" ht="12.75">
      <c r="A37" s="304">
        <v>-3</v>
      </c>
      <c r="B37" s="304"/>
      <c r="C37" s="2" t="s">
        <v>331</v>
      </c>
      <c r="T37" s="306"/>
      <c r="U37" s="306"/>
      <c r="AG37" s="2"/>
    </row>
    <row r="38" spans="1:20" ht="12.75">
      <c r="A38" s="304">
        <v>-4</v>
      </c>
      <c r="B38" s="304"/>
      <c r="C38" s="362" t="s">
        <v>385</v>
      </c>
      <c r="H38" s="307"/>
      <c r="T38" s="306"/>
    </row>
    <row r="39" spans="1:35" ht="12.75">
      <c r="A39" s="304">
        <v>-5</v>
      </c>
      <c r="B39" s="308">
        <v>1</v>
      </c>
      <c r="C39" s="309" t="s">
        <v>383</v>
      </c>
      <c r="D39" s="310"/>
      <c r="E39" s="311"/>
      <c r="F39" s="312" t="s">
        <v>851</v>
      </c>
      <c r="G39" s="313"/>
      <c r="H39" s="17"/>
      <c r="I39" s="314"/>
      <c r="J39" s="310"/>
      <c r="K39" s="310"/>
      <c r="L39" s="315"/>
      <c r="M39" s="310"/>
      <c r="N39" s="310"/>
      <c r="O39" s="310"/>
      <c r="P39" s="310"/>
      <c r="Q39" s="310"/>
      <c r="R39" s="310"/>
      <c r="S39" s="311"/>
      <c r="T39" s="316" t="s">
        <v>26</v>
      </c>
      <c r="U39" s="310"/>
      <c r="V39" s="310"/>
      <c r="W39" s="310"/>
      <c r="X39" s="310"/>
      <c r="Y39" s="310"/>
      <c r="Z39" s="310"/>
      <c r="AA39" s="310"/>
      <c r="AB39" s="310"/>
      <c r="AC39" s="310"/>
      <c r="AD39" s="310"/>
      <c r="AE39" s="310"/>
      <c r="AF39" s="310"/>
      <c r="AG39" s="310"/>
      <c r="AH39" s="310"/>
      <c r="AI39" s="311"/>
    </row>
    <row r="40" spans="1:35" ht="12.75">
      <c r="A40" s="304">
        <v>-6</v>
      </c>
      <c r="B40" s="308">
        <v>2</v>
      </c>
      <c r="C40" s="317" t="s">
        <v>36</v>
      </c>
      <c r="D40" s="313"/>
      <c r="E40" s="313"/>
      <c r="F40" s="318" t="s">
        <v>852</v>
      </c>
      <c r="G40" s="310"/>
      <c r="H40" s="310"/>
      <c r="I40" s="307"/>
      <c r="J40" s="307"/>
      <c r="K40" s="319"/>
      <c r="L40" s="320" t="s">
        <v>334</v>
      </c>
      <c r="M40" s="2"/>
      <c r="T40" s="310"/>
      <c r="U40" s="310"/>
      <c r="V40" s="310"/>
      <c r="W40" s="310"/>
      <c r="X40" s="310"/>
      <c r="Y40" s="310"/>
      <c r="Z40" s="310"/>
      <c r="AA40" s="310"/>
      <c r="AB40" s="310"/>
      <c r="AC40" s="310"/>
      <c r="AD40" s="310"/>
      <c r="AE40" s="310"/>
      <c r="AF40" s="310"/>
      <c r="AG40" s="310"/>
      <c r="AH40" s="310"/>
      <c r="AI40" s="311"/>
    </row>
    <row r="41" spans="1:35" ht="12.75">
      <c r="A41" s="304">
        <v>-7</v>
      </c>
      <c r="B41" s="308">
        <v>3</v>
      </c>
      <c r="C41" s="317"/>
      <c r="D41" s="321"/>
      <c r="E41" s="322"/>
      <c r="F41" s="723" t="s">
        <v>288</v>
      </c>
      <c r="G41" s="723"/>
      <c r="H41" s="723"/>
      <c r="I41" s="723"/>
      <c r="J41" s="723"/>
      <c r="K41" s="723"/>
      <c r="L41" s="723"/>
      <c r="M41" s="724" t="s">
        <v>40</v>
      </c>
      <c r="N41" s="724"/>
      <c r="O41" s="724"/>
      <c r="P41" s="724"/>
      <c r="Q41" s="724"/>
      <c r="R41" s="724"/>
      <c r="S41" s="724"/>
      <c r="T41" s="725" t="s">
        <v>22</v>
      </c>
      <c r="U41" s="725"/>
      <c r="V41" s="725"/>
      <c r="W41" s="725"/>
      <c r="X41" s="725"/>
      <c r="Y41" s="725"/>
      <c r="Z41" s="725"/>
      <c r="AA41" s="726" t="s">
        <v>290</v>
      </c>
      <c r="AB41" s="726"/>
      <c r="AC41" s="726"/>
      <c r="AD41" s="726"/>
      <c r="AE41" s="726"/>
      <c r="AF41" s="726"/>
      <c r="AG41" s="726"/>
      <c r="AH41" s="323" t="s">
        <v>335</v>
      </c>
      <c r="AI41" s="324" t="s">
        <v>335</v>
      </c>
    </row>
    <row r="42" spans="1:35" ht="12.75">
      <c r="A42" s="304">
        <v>-8</v>
      </c>
      <c r="B42" s="308">
        <v>4</v>
      </c>
      <c r="C42" s="325" t="s">
        <v>336</v>
      </c>
      <c r="D42" s="22"/>
      <c r="E42" s="326"/>
      <c r="F42" s="323" t="s">
        <v>275</v>
      </c>
      <c r="G42" s="324"/>
      <c r="I42" s="722" t="s">
        <v>277</v>
      </c>
      <c r="J42" s="722"/>
      <c r="K42" s="324" t="s">
        <v>337</v>
      </c>
      <c r="L42" s="363" t="s">
        <v>337</v>
      </c>
      <c r="M42" s="323" t="s">
        <v>275</v>
      </c>
      <c r="N42" s="324"/>
      <c r="P42" s="722" t="s">
        <v>277</v>
      </c>
      <c r="Q42" s="722"/>
      <c r="R42" s="324" t="s">
        <v>337</v>
      </c>
      <c r="S42" s="363" t="s">
        <v>337</v>
      </c>
      <c r="T42" s="323" t="s">
        <v>275</v>
      </c>
      <c r="U42" s="324"/>
      <c r="W42" s="722" t="s">
        <v>277</v>
      </c>
      <c r="X42" s="722"/>
      <c r="Y42" s="324" t="s">
        <v>337</v>
      </c>
      <c r="Z42" s="363" t="s">
        <v>337</v>
      </c>
      <c r="AA42" s="323" t="s">
        <v>275</v>
      </c>
      <c r="AB42" s="324"/>
      <c r="AD42" s="722" t="s">
        <v>277</v>
      </c>
      <c r="AE42" s="722"/>
      <c r="AF42" s="324" t="s">
        <v>337</v>
      </c>
      <c r="AG42" s="363" t="s">
        <v>337</v>
      </c>
      <c r="AH42" s="328" t="s">
        <v>338</v>
      </c>
      <c r="AI42" s="328" t="s">
        <v>339</v>
      </c>
    </row>
    <row r="43" spans="1:35" ht="12.75">
      <c r="A43" s="304">
        <v>-9</v>
      </c>
      <c r="B43" s="308">
        <v>5</v>
      </c>
      <c r="C43" s="325" t="s">
        <v>340</v>
      </c>
      <c r="D43" s="22"/>
      <c r="E43" s="326"/>
      <c r="F43" s="323" t="s">
        <v>341</v>
      </c>
      <c r="G43" s="324" t="s">
        <v>342</v>
      </c>
      <c r="H43" s="324" t="s">
        <v>276</v>
      </c>
      <c r="I43" s="329" t="s">
        <v>275</v>
      </c>
      <c r="J43" s="329" t="s">
        <v>276</v>
      </c>
      <c r="K43" s="328" t="s">
        <v>343</v>
      </c>
      <c r="L43" s="363" t="s">
        <v>344</v>
      </c>
      <c r="M43" s="323" t="s">
        <v>341</v>
      </c>
      <c r="N43" s="324" t="s">
        <v>342</v>
      </c>
      <c r="O43" s="324" t="s">
        <v>276</v>
      </c>
      <c r="P43" s="329" t="s">
        <v>275</v>
      </c>
      <c r="Q43" s="329" t="s">
        <v>276</v>
      </c>
      <c r="R43" s="328" t="s">
        <v>343</v>
      </c>
      <c r="S43" s="363" t="s">
        <v>344</v>
      </c>
      <c r="T43" s="323" t="s">
        <v>341</v>
      </c>
      <c r="U43" s="324" t="s">
        <v>342</v>
      </c>
      <c r="V43" s="324" t="s">
        <v>276</v>
      </c>
      <c r="W43" s="329" t="s">
        <v>275</v>
      </c>
      <c r="X43" s="329" t="s">
        <v>276</v>
      </c>
      <c r="Y43" s="324" t="s">
        <v>343</v>
      </c>
      <c r="Z43" s="363" t="s">
        <v>344</v>
      </c>
      <c r="AA43" s="323" t="s">
        <v>341</v>
      </c>
      <c r="AB43" s="324" t="s">
        <v>342</v>
      </c>
      <c r="AC43" s="324" t="s">
        <v>276</v>
      </c>
      <c r="AD43" s="329" t="s">
        <v>275</v>
      </c>
      <c r="AE43" s="329" t="s">
        <v>276</v>
      </c>
      <c r="AF43" s="324" t="s">
        <v>343</v>
      </c>
      <c r="AG43" s="363" t="s">
        <v>344</v>
      </c>
      <c r="AH43" s="324" t="s">
        <v>345</v>
      </c>
      <c r="AI43" s="324" t="s">
        <v>345</v>
      </c>
    </row>
    <row r="44" spans="1:35" ht="12.75">
      <c r="A44" s="304">
        <v>-10</v>
      </c>
      <c r="B44" s="308">
        <v>6</v>
      </c>
      <c r="C44" s="330"/>
      <c r="D44" s="331"/>
      <c r="E44" s="332"/>
      <c r="F44" s="333" t="s">
        <v>346</v>
      </c>
      <c r="G44" s="324"/>
      <c r="H44" s="324" t="s">
        <v>347</v>
      </c>
      <c r="I44" s="327" t="s">
        <v>341</v>
      </c>
      <c r="J44" s="327" t="s">
        <v>347</v>
      </c>
      <c r="K44" s="327" t="s">
        <v>348</v>
      </c>
      <c r="L44" s="364" t="s">
        <v>349</v>
      </c>
      <c r="M44" s="333" t="s">
        <v>346</v>
      </c>
      <c r="N44" s="324"/>
      <c r="O44" s="324" t="s">
        <v>347</v>
      </c>
      <c r="P44" s="327" t="s">
        <v>341</v>
      </c>
      <c r="Q44" s="327" t="s">
        <v>347</v>
      </c>
      <c r="R44" s="327" t="s">
        <v>350</v>
      </c>
      <c r="S44" s="365" t="s">
        <v>351</v>
      </c>
      <c r="T44" s="333" t="s">
        <v>346</v>
      </c>
      <c r="U44" s="324"/>
      <c r="V44" s="324" t="s">
        <v>347</v>
      </c>
      <c r="W44" s="327" t="s">
        <v>341</v>
      </c>
      <c r="X44" s="327" t="s">
        <v>347</v>
      </c>
      <c r="Y44" s="327" t="s">
        <v>352</v>
      </c>
      <c r="Z44" s="365" t="s">
        <v>353</v>
      </c>
      <c r="AA44" s="333" t="s">
        <v>346</v>
      </c>
      <c r="AB44" s="324"/>
      <c r="AC44" s="324" t="s">
        <v>347</v>
      </c>
      <c r="AD44" s="327" t="s">
        <v>341</v>
      </c>
      <c r="AE44" s="327" t="s">
        <v>347</v>
      </c>
      <c r="AF44" s="327" t="s">
        <v>354</v>
      </c>
      <c r="AG44" s="365" t="s">
        <v>355</v>
      </c>
      <c r="AH44" s="327" t="s">
        <v>356</v>
      </c>
      <c r="AI44" s="327" t="s">
        <v>357</v>
      </c>
    </row>
    <row r="45" spans="1:35" ht="12.75">
      <c r="A45" s="304">
        <v>-11</v>
      </c>
      <c r="B45" s="308">
        <v>7</v>
      </c>
      <c r="C45" s="718">
        <v>1</v>
      </c>
      <c r="D45" s="718"/>
      <c r="E45" s="718"/>
      <c r="F45" s="336">
        <v>2</v>
      </c>
      <c r="G45" s="336">
        <v>3</v>
      </c>
      <c r="H45" s="336">
        <v>4</v>
      </c>
      <c r="I45" s="336">
        <v>5</v>
      </c>
      <c r="J45" s="336">
        <v>6</v>
      </c>
      <c r="K45" s="336">
        <v>7</v>
      </c>
      <c r="L45" s="336">
        <v>8</v>
      </c>
      <c r="M45" s="336">
        <v>9</v>
      </c>
      <c r="N45" s="336">
        <v>10</v>
      </c>
      <c r="O45" s="336">
        <v>11</v>
      </c>
      <c r="P45" s="336">
        <v>12</v>
      </c>
      <c r="Q45" s="336">
        <v>13</v>
      </c>
      <c r="R45" s="336">
        <v>14</v>
      </c>
      <c r="S45" s="336">
        <v>15</v>
      </c>
      <c r="T45" s="336">
        <v>16</v>
      </c>
      <c r="U45" s="336">
        <v>17</v>
      </c>
      <c r="V45" s="336">
        <v>18</v>
      </c>
      <c r="W45" s="336">
        <v>19</v>
      </c>
      <c r="X45" s="336">
        <v>20</v>
      </c>
      <c r="Y45" s="336">
        <v>21</v>
      </c>
      <c r="Z45" s="336">
        <v>22</v>
      </c>
      <c r="AA45" s="336">
        <v>23</v>
      </c>
      <c r="AB45" s="336">
        <v>24</v>
      </c>
      <c r="AC45" s="336">
        <v>25</v>
      </c>
      <c r="AD45" s="336">
        <v>26</v>
      </c>
      <c r="AE45" s="336">
        <v>27</v>
      </c>
      <c r="AF45" s="336">
        <v>28</v>
      </c>
      <c r="AG45" s="336">
        <v>29</v>
      </c>
      <c r="AH45" s="336">
        <v>30</v>
      </c>
      <c r="AI45" s="336">
        <v>31</v>
      </c>
    </row>
    <row r="46" spans="1:35" ht="12.75">
      <c r="A46" s="304">
        <v>3</v>
      </c>
      <c r="B46" s="308">
        <v>8</v>
      </c>
      <c r="C46" s="7">
        <v>1</v>
      </c>
      <c r="D46" s="8" t="s">
        <v>358</v>
      </c>
      <c r="E46" s="8"/>
      <c r="F46" s="368">
        <v>0</v>
      </c>
      <c r="G46" s="368">
        <v>0</v>
      </c>
      <c r="H46" s="368">
        <v>0</v>
      </c>
      <c r="I46" s="368">
        <v>0</v>
      </c>
      <c r="J46" s="368">
        <v>0</v>
      </c>
      <c r="K46" s="369">
        <f>F46+H46+I46+J46</f>
        <v>0</v>
      </c>
      <c r="L46" s="369">
        <f>K46-G46</f>
        <v>0</v>
      </c>
      <c r="M46" s="368">
        <v>0</v>
      </c>
      <c r="N46" s="368">
        <v>0</v>
      </c>
      <c r="O46" s="368">
        <v>0</v>
      </c>
      <c r="P46" s="368">
        <v>0</v>
      </c>
      <c r="Q46" s="368">
        <v>0</v>
      </c>
      <c r="R46" s="337">
        <f>M46+O46+P46+Q46</f>
        <v>0</v>
      </c>
      <c r="S46" s="337">
        <f>R46-N46</f>
        <v>0</v>
      </c>
      <c r="T46" s="368">
        <v>0</v>
      </c>
      <c r="U46" s="368">
        <v>0</v>
      </c>
      <c r="V46" s="368">
        <v>0</v>
      </c>
      <c r="W46" s="368">
        <v>0</v>
      </c>
      <c r="X46" s="368">
        <v>0</v>
      </c>
      <c r="Y46" s="337">
        <f>T46+V46+W46+X46</f>
        <v>0</v>
      </c>
      <c r="Z46" s="337">
        <f>Y46-U46</f>
        <v>0</v>
      </c>
      <c r="AA46" s="368">
        <v>0</v>
      </c>
      <c r="AB46" s="368">
        <v>0</v>
      </c>
      <c r="AC46" s="368">
        <v>0</v>
      </c>
      <c r="AD46" s="368">
        <v>0</v>
      </c>
      <c r="AE46" s="368">
        <v>0</v>
      </c>
      <c r="AF46" s="337">
        <f>AA46+AC46+AD46+AE46</f>
        <v>0</v>
      </c>
      <c r="AG46" s="337">
        <f>AF46-AB46</f>
        <v>0</v>
      </c>
      <c r="AH46" s="369">
        <f>K46+R46+Y46+AF46</f>
        <v>0</v>
      </c>
      <c r="AI46" s="369">
        <f>L46+S46+Z46+AG46</f>
        <v>0</v>
      </c>
    </row>
    <row r="47" spans="1:35" ht="12.75">
      <c r="A47" s="304">
        <v>4</v>
      </c>
      <c r="B47" s="308">
        <v>9</v>
      </c>
      <c r="C47" s="4">
        <v>2</v>
      </c>
      <c r="D47" s="5" t="s">
        <v>359</v>
      </c>
      <c r="E47" s="5"/>
      <c r="F47" s="368">
        <v>0</v>
      </c>
      <c r="G47" s="368">
        <v>0</v>
      </c>
      <c r="H47" s="368">
        <v>0</v>
      </c>
      <c r="I47" s="368">
        <v>0</v>
      </c>
      <c r="J47" s="368">
        <v>0</v>
      </c>
      <c r="K47" s="337">
        <f>F47+H47+I47+J47</f>
        <v>0</v>
      </c>
      <c r="L47" s="369">
        <f>K47-G47</f>
        <v>0</v>
      </c>
      <c r="M47" s="368">
        <v>0</v>
      </c>
      <c r="N47" s="368">
        <v>0</v>
      </c>
      <c r="O47" s="368">
        <v>0</v>
      </c>
      <c r="P47" s="368">
        <v>0</v>
      </c>
      <c r="Q47" s="368">
        <v>0</v>
      </c>
      <c r="R47" s="337">
        <f>M47+O47+P47+Q47</f>
        <v>0</v>
      </c>
      <c r="S47" s="337">
        <f>R47-N47</f>
        <v>0</v>
      </c>
      <c r="T47" s="368">
        <v>0</v>
      </c>
      <c r="U47" s="368">
        <v>0</v>
      </c>
      <c r="V47" s="368">
        <v>0</v>
      </c>
      <c r="W47" s="368">
        <v>0</v>
      </c>
      <c r="X47" s="368">
        <v>0</v>
      </c>
      <c r="Y47" s="337">
        <f>T47+V47+W47+X47</f>
        <v>0</v>
      </c>
      <c r="Z47" s="337">
        <f>Y47-U47</f>
        <v>0</v>
      </c>
      <c r="AA47" s="368">
        <v>0</v>
      </c>
      <c r="AB47" s="368">
        <v>0</v>
      </c>
      <c r="AC47" s="368">
        <v>0</v>
      </c>
      <c r="AD47" s="368">
        <v>0</v>
      </c>
      <c r="AE47" s="368">
        <v>0</v>
      </c>
      <c r="AF47" s="337">
        <f>AA47+AC47+AD47+AE47</f>
        <v>0</v>
      </c>
      <c r="AG47" s="337">
        <f>AF47-AB47</f>
        <v>0</v>
      </c>
      <c r="AH47" s="369">
        <f>K47+R47+Y47+AF47</f>
        <v>0</v>
      </c>
      <c r="AI47" s="369">
        <f>L47+S47+Z47+AG47</f>
        <v>0</v>
      </c>
    </row>
    <row r="48" spans="1:35" ht="12.75">
      <c r="A48" s="304">
        <v>5</v>
      </c>
      <c r="B48" s="308">
        <v>10</v>
      </c>
      <c r="C48" s="16">
        <v>3</v>
      </c>
      <c r="D48" s="17" t="s">
        <v>360</v>
      </c>
      <c r="E48" s="17"/>
      <c r="F48" s="368">
        <v>0</v>
      </c>
      <c r="G48" s="368">
        <v>0</v>
      </c>
      <c r="H48" s="368">
        <v>0</v>
      </c>
      <c r="I48" s="368">
        <v>0</v>
      </c>
      <c r="J48" s="368">
        <v>0</v>
      </c>
      <c r="K48" s="369">
        <f>F48+H48+I48+J48</f>
        <v>0</v>
      </c>
      <c r="L48" s="369">
        <f>K48-G48</f>
        <v>0</v>
      </c>
      <c r="M48" s="368">
        <v>0</v>
      </c>
      <c r="N48" s="368">
        <v>0</v>
      </c>
      <c r="O48" s="368">
        <v>0</v>
      </c>
      <c r="P48" s="368">
        <v>0</v>
      </c>
      <c r="Q48" s="368">
        <v>0</v>
      </c>
      <c r="R48" s="337">
        <f>M48+O48+P48+Q48</f>
        <v>0</v>
      </c>
      <c r="S48" s="337">
        <f>R48-N48</f>
        <v>0</v>
      </c>
      <c r="T48" s="368">
        <v>0</v>
      </c>
      <c r="U48" s="368">
        <v>0</v>
      </c>
      <c r="V48" s="368">
        <v>0</v>
      </c>
      <c r="W48" s="368">
        <v>0</v>
      </c>
      <c r="X48" s="368">
        <v>0</v>
      </c>
      <c r="Y48" s="337">
        <f>T48+V48+W48+X48</f>
        <v>0</v>
      </c>
      <c r="Z48" s="337">
        <f>Y48-U48</f>
        <v>0</v>
      </c>
      <c r="AA48" s="368">
        <v>0</v>
      </c>
      <c r="AB48" s="368">
        <v>0</v>
      </c>
      <c r="AC48" s="368">
        <v>0</v>
      </c>
      <c r="AD48" s="368">
        <v>0</v>
      </c>
      <c r="AE48" s="368">
        <v>0</v>
      </c>
      <c r="AF48" s="337">
        <f>AA48+AC48+AD48+AE48</f>
        <v>0</v>
      </c>
      <c r="AG48" s="337">
        <f>AF48-AB48</f>
        <v>0</v>
      </c>
      <c r="AH48" s="369">
        <f>K48+R48+Y48+AF48</f>
        <v>0</v>
      </c>
      <c r="AI48" s="369">
        <f>L48+S48+Z48+AG48</f>
        <v>0</v>
      </c>
    </row>
    <row r="49" spans="1:35" ht="12.75">
      <c r="A49" s="304">
        <v>6</v>
      </c>
      <c r="B49" s="308">
        <v>11</v>
      </c>
      <c r="C49" s="4">
        <v>4</v>
      </c>
      <c r="D49" s="5" t="s">
        <v>361</v>
      </c>
      <c r="E49" s="5"/>
      <c r="F49" s="368">
        <v>0</v>
      </c>
      <c r="G49" s="368">
        <v>0</v>
      </c>
      <c r="H49" s="368">
        <v>0</v>
      </c>
      <c r="I49" s="368">
        <v>0</v>
      </c>
      <c r="J49" s="368">
        <v>0</v>
      </c>
      <c r="K49" s="337">
        <f>F49+H49+I49+J49</f>
        <v>0</v>
      </c>
      <c r="L49" s="369">
        <f>K49-G49</f>
        <v>0</v>
      </c>
      <c r="M49" s="368">
        <v>0</v>
      </c>
      <c r="N49" s="368">
        <v>0</v>
      </c>
      <c r="O49" s="368">
        <v>0</v>
      </c>
      <c r="P49" s="368">
        <v>0</v>
      </c>
      <c r="Q49" s="368">
        <v>0</v>
      </c>
      <c r="R49" s="337">
        <f>M49+O49+P49+Q49</f>
        <v>0</v>
      </c>
      <c r="S49" s="337">
        <f>R49-N49</f>
        <v>0</v>
      </c>
      <c r="T49" s="368">
        <v>0</v>
      </c>
      <c r="U49" s="368">
        <v>0</v>
      </c>
      <c r="V49" s="368">
        <v>0</v>
      </c>
      <c r="W49" s="368">
        <v>0</v>
      </c>
      <c r="X49" s="368">
        <v>0</v>
      </c>
      <c r="Y49" s="337">
        <f>T49+V49+W49+X49</f>
        <v>0</v>
      </c>
      <c r="Z49" s="337">
        <f>Y49-U49</f>
        <v>0</v>
      </c>
      <c r="AA49" s="368">
        <v>0</v>
      </c>
      <c r="AB49" s="368">
        <v>0</v>
      </c>
      <c r="AC49" s="368">
        <v>0</v>
      </c>
      <c r="AD49" s="368">
        <v>0</v>
      </c>
      <c r="AE49" s="368">
        <v>0</v>
      </c>
      <c r="AF49" s="337">
        <f>AA49+AC49+AD49+AE49</f>
        <v>0</v>
      </c>
      <c r="AG49" s="337">
        <f>AF49-AB49</f>
        <v>0</v>
      </c>
      <c r="AH49" s="369">
        <f>K49+R49+Y49+AF49</f>
        <v>0</v>
      </c>
      <c r="AI49" s="369">
        <f>L49+S49+Z49+AG49</f>
        <v>0</v>
      </c>
    </row>
    <row r="50" spans="1:35" ht="12.75">
      <c r="A50" s="304">
        <v>7</v>
      </c>
      <c r="B50" s="308">
        <v>12</v>
      </c>
      <c r="C50" s="16">
        <v>5</v>
      </c>
      <c r="D50" s="17" t="s">
        <v>362</v>
      </c>
      <c r="E50" s="17"/>
      <c r="F50" s="368">
        <v>0</v>
      </c>
      <c r="G50" s="368">
        <v>0</v>
      </c>
      <c r="H50" s="368">
        <v>0</v>
      </c>
      <c r="I50" s="368">
        <v>0</v>
      </c>
      <c r="J50" s="368">
        <v>0</v>
      </c>
      <c r="K50" s="337">
        <f>F50+H50+I50+J50</f>
        <v>0</v>
      </c>
      <c r="L50" s="369">
        <f>K50-G50</f>
        <v>0</v>
      </c>
      <c r="M50" s="368">
        <v>0</v>
      </c>
      <c r="N50" s="368">
        <v>0</v>
      </c>
      <c r="O50" s="368">
        <v>0</v>
      </c>
      <c r="P50" s="368">
        <v>0</v>
      </c>
      <c r="Q50" s="368">
        <v>0</v>
      </c>
      <c r="R50" s="337">
        <f>M50+O50+P50+Q50</f>
        <v>0</v>
      </c>
      <c r="S50" s="337">
        <f>R50-N50</f>
        <v>0</v>
      </c>
      <c r="T50" s="368">
        <v>0</v>
      </c>
      <c r="U50" s="368">
        <v>0</v>
      </c>
      <c r="V50" s="368">
        <v>0</v>
      </c>
      <c r="W50" s="368">
        <v>0</v>
      </c>
      <c r="X50" s="368">
        <v>0</v>
      </c>
      <c r="Y50" s="337">
        <f>T50+V50+W50+X50</f>
        <v>0</v>
      </c>
      <c r="Z50" s="337">
        <f>Y50-U50</f>
        <v>0</v>
      </c>
      <c r="AA50" s="368">
        <v>0</v>
      </c>
      <c r="AB50" s="368">
        <v>0</v>
      </c>
      <c r="AC50" s="368">
        <v>0</v>
      </c>
      <c r="AD50" s="368">
        <v>0</v>
      </c>
      <c r="AE50" s="368">
        <v>0</v>
      </c>
      <c r="AF50" s="337">
        <f>AA50+AC50+AD50+AE50</f>
        <v>0</v>
      </c>
      <c r="AG50" s="337">
        <f>AF50-AB50</f>
        <v>0</v>
      </c>
      <c r="AH50" s="369">
        <f>K50+R50+Y50+AF50</f>
        <v>0</v>
      </c>
      <c r="AI50" s="369">
        <f>L50+S50+Z50+AG50</f>
        <v>0</v>
      </c>
    </row>
    <row r="51" spans="1:35" ht="12.75">
      <c r="A51" s="304">
        <v>8</v>
      </c>
      <c r="B51" s="308">
        <v>13</v>
      </c>
      <c r="C51" s="4">
        <v>6</v>
      </c>
      <c r="D51" s="5" t="s">
        <v>363</v>
      </c>
      <c r="E51" s="5"/>
      <c r="F51" s="368">
        <v>0</v>
      </c>
      <c r="G51" s="368">
        <v>0</v>
      </c>
      <c r="H51" s="368">
        <v>0</v>
      </c>
      <c r="I51" s="368">
        <v>0</v>
      </c>
      <c r="J51" s="368">
        <v>0</v>
      </c>
      <c r="K51" s="337">
        <f>F51+H51+I51+J51</f>
        <v>0</v>
      </c>
      <c r="L51" s="369">
        <f>K51-G51</f>
        <v>0</v>
      </c>
      <c r="M51" s="368">
        <v>0</v>
      </c>
      <c r="N51" s="368">
        <v>0</v>
      </c>
      <c r="O51" s="368">
        <v>0</v>
      </c>
      <c r="P51" s="368">
        <v>0</v>
      </c>
      <c r="Q51" s="368">
        <v>0</v>
      </c>
      <c r="R51" s="337">
        <f>M51+O51+P51+Q51</f>
        <v>0</v>
      </c>
      <c r="S51" s="337">
        <f>R51-N51</f>
        <v>0</v>
      </c>
      <c r="T51" s="368">
        <v>0</v>
      </c>
      <c r="U51" s="368">
        <v>0</v>
      </c>
      <c r="V51" s="368">
        <v>0</v>
      </c>
      <c r="W51" s="368">
        <v>0</v>
      </c>
      <c r="X51" s="368">
        <v>0</v>
      </c>
      <c r="Y51" s="337">
        <f>T51+V51+W51+X51</f>
        <v>0</v>
      </c>
      <c r="Z51" s="337">
        <f>Y51-U51</f>
        <v>0</v>
      </c>
      <c r="AA51" s="368">
        <v>0</v>
      </c>
      <c r="AB51" s="368">
        <v>0</v>
      </c>
      <c r="AC51" s="368">
        <v>0</v>
      </c>
      <c r="AD51" s="368">
        <v>0</v>
      </c>
      <c r="AE51" s="368">
        <v>0</v>
      </c>
      <c r="AF51" s="337">
        <f>AA51+AC51+AD51+AE51</f>
        <v>0</v>
      </c>
      <c r="AG51" s="337">
        <f>AF51-AB51</f>
        <v>0</v>
      </c>
      <c r="AH51" s="369">
        <f>K51+R51+Y51+AF51</f>
        <v>0</v>
      </c>
      <c r="AI51" s="369">
        <f>L51+S51+Z51+AG51</f>
        <v>0</v>
      </c>
    </row>
    <row r="52" spans="1:35" ht="12.75">
      <c r="A52" s="304">
        <v>9</v>
      </c>
      <c r="B52" s="308">
        <v>14</v>
      </c>
      <c r="C52" s="16">
        <v>7</v>
      </c>
      <c r="D52" s="17" t="s">
        <v>364</v>
      </c>
      <c r="E52" s="17"/>
      <c r="F52" s="369"/>
      <c r="G52" s="337"/>
      <c r="H52" s="369"/>
      <c r="I52" s="369"/>
      <c r="J52" s="369"/>
      <c r="K52" s="369"/>
      <c r="L52" s="369"/>
      <c r="M52" s="337"/>
      <c r="N52" s="337"/>
      <c r="O52" s="337"/>
      <c r="P52" s="337"/>
      <c r="Q52" s="337"/>
      <c r="R52" s="337"/>
      <c r="S52" s="337"/>
      <c r="T52" s="378"/>
      <c r="U52" s="378"/>
      <c r="V52" s="378"/>
      <c r="W52" s="378"/>
      <c r="X52" s="378"/>
      <c r="Y52" s="337"/>
      <c r="Z52" s="337"/>
      <c r="AA52" s="378"/>
      <c r="AB52" s="378"/>
      <c r="AC52" s="378"/>
      <c r="AD52" s="378"/>
      <c r="AE52" s="378"/>
      <c r="AF52" s="337"/>
      <c r="AG52" s="337"/>
      <c r="AH52" s="369"/>
      <c r="AI52" s="369"/>
    </row>
    <row r="53" spans="1:35" ht="12.75">
      <c r="A53" s="304">
        <v>11</v>
      </c>
      <c r="B53" s="308">
        <v>15</v>
      </c>
      <c r="C53" s="4"/>
      <c r="D53" s="345" t="s">
        <v>365</v>
      </c>
      <c r="E53" s="6" t="s">
        <v>366</v>
      </c>
      <c r="F53" s="368">
        <v>0</v>
      </c>
      <c r="G53" s="368">
        <v>0</v>
      </c>
      <c r="H53" s="368">
        <v>0</v>
      </c>
      <c r="I53" s="368">
        <v>0</v>
      </c>
      <c r="J53" s="368">
        <v>0</v>
      </c>
      <c r="K53" s="337">
        <f>F53+H53+I53+J53</f>
        <v>0</v>
      </c>
      <c r="L53" s="369">
        <f>K53-G53</f>
        <v>0</v>
      </c>
      <c r="M53" s="368">
        <v>0</v>
      </c>
      <c r="N53" s="368">
        <v>0</v>
      </c>
      <c r="O53" s="368">
        <v>0</v>
      </c>
      <c r="P53" s="368">
        <v>0</v>
      </c>
      <c r="Q53" s="368">
        <v>0</v>
      </c>
      <c r="R53" s="337">
        <f>M53+O53+P53+Q53</f>
        <v>0</v>
      </c>
      <c r="S53" s="337">
        <f>R53-N53</f>
        <v>0</v>
      </c>
      <c r="T53" s="368">
        <v>0</v>
      </c>
      <c r="U53" s="368">
        <v>0</v>
      </c>
      <c r="V53" s="368">
        <v>0</v>
      </c>
      <c r="W53" s="368">
        <v>0</v>
      </c>
      <c r="X53" s="368">
        <v>0</v>
      </c>
      <c r="Y53" s="337">
        <f>T53+V53+W53+X53</f>
        <v>0</v>
      </c>
      <c r="Z53" s="337">
        <f>Y53-U53</f>
        <v>0</v>
      </c>
      <c r="AA53" s="368">
        <v>0</v>
      </c>
      <c r="AB53" s="368">
        <v>0</v>
      </c>
      <c r="AC53" s="368">
        <v>0</v>
      </c>
      <c r="AD53" s="368">
        <v>0</v>
      </c>
      <c r="AE53" s="368">
        <v>0</v>
      </c>
      <c r="AF53" s="337">
        <f>AA53+AC53+AD53+AE53</f>
        <v>0</v>
      </c>
      <c r="AG53" s="337">
        <f>AF53-AB53</f>
        <v>0</v>
      </c>
      <c r="AH53" s="369">
        <f>K53+R53+Y53+AF53</f>
        <v>0</v>
      </c>
      <c r="AI53" s="369">
        <f>L53+S53+Z53+AG53</f>
        <v>0</v>
      </c>
    </row>
    <row r="54" spans="1:35" ht="12.75">
      <c r="A54" s="304">
        <v>12</v>
      </c>
      <c r="B54" s="308">
        <v>16</v>
      </c>
      <c r="C54" s="4"/>
      <c r="D54" s="5" t="s">
        <v>367</v>
      </c>
      <c r="E54" s="6" t="s">
        <v>368</v>
      </c>
      <c r="F54" s="368">
        <v>0</v>
      </c>
      <c r="G54" s="368">
        <v>0</v>
      </c>
      <c r="H54" s="368">
        <v>0</v>
      </c>
      <c r="I54" s="368">
        <v>0</v>
      </c>
      <c r="J54" s="368">
        <v>0</v>
      </c>
      <c r="K54" s="369">
        <f>F54+H54+I54+J54</f>
        <v>0</v>
      </c>
      <c r="L54" s="369">
        <f>K54-G54</f>
        <v>0</v>
      </c>
      <c r="M54" s="368">
        <v>0</v>
      </c>
      <c r="N54" s="368">
        <v>0</v>
      </c>
      <c r="O54" s="368">
        <v>0</v>
      </c>
      <c r="P54" s="368">
        <v>0</v>
      </c>
      <c r="Q54" s="368">
        <v>0</v>
      </c>
      <c r="R54" s="337">
        <f>M54+O54+P54+Q54</f>
        <v>0</v>
      </c>
      <c r="S54" s="337">
        <f>R54-N54</f>
        <v>0</v>
      </c>
      <c r="T54" s="368">
        <v>0</v>
      </c>
      <c r="U54" s="368">
        <v>0</v>
      </c>
      <c r="V54" s="368">
        <v>0</v>
      </c>
      <c r="W54" s="368">
        <v>0</v>
      </c>
      <c r="X54" s="368">
        <v>0</v>
      </c>
      <c r="Y54" s="337">
        <f>T54+V54+W54+X54</f>
        <v>0</v>
      </c>
      <c r="Z54" s="337">
        <f>Y54-U54</f>
        <v>0</v>
      </c>
      <c r="AA54" s="368">
        <v>0</v>
      </c>
      <c r="AB54" s="368">
        <v>0</v>
      </c>
      <c r="AC54" s="368">
        <v>0</v>
      </c>
      <c r="AD54" s="368">
        <v>0</v>
      </c>
      <c r="AE54" s="368">
        <v>0</v>
      </c>
      <c r="AF54" s="337">
        <f>AA54+AC54+AD54+AE54</f>
        <v>0</v>
      </c>
      <c r="AG54" s="337">
        <f>AF54-AB54</f>
        <v>0</v>
      </c>
      <c r="AH54" s="369">
        <f>K54+R54+Y54+AF54</f>
        <v>0</v>
      </c>
      <c r="AI54" s="369">
        <f>L54+S54+Z54+AG54</f>
        <v>0</v>
      </c>
    </row>
    <row r="55" spans="1:35" ht="12.75">
      <c r="A55" s="304">
        <v>13</v>
      </c>
      <c r="B55" s="308">
        <v>17</v>
      </c>
      <c r="C55" s="4"/>
      <c r="D55" s="5" t="s">
        <v>369</v>
      </c>
      <c r="E55" s="6" t="s">
        <v>370</v>
      </c>
      <c r="F55" s="368">
        <v>0</v>
      </c>
      <c r="G55" s="368">
        <v>0</v>
      </c>
      <c r="H55" s="368">
        <v>0</v>
      </c>
      <c r="I55" s="368">
        <v>0</v>
      </c>
      <c r="J55" s="368">
        <v>0</v>
      </c>
      <c r="K55" s="369">
        <f>F55+H55+I55+J55</f>
        <v>0</v>
      </c>
      <c r="L55" s="369">
        <f>K55-G55</f>
        <v>0</v>
      </c>
      <c r="M55" s="368">
        <v>0</v>
      </c>
      <c r="N55" s="368">
        <v>0</v>
      </c>
      <c r="O55" s="368">
        <v>0</v>
      </c>
      <c r="P55" s="368">
        <v>0</v>
      </c>
      <c r="Q55" s="368">
        <v>0</v>
      </c>
      <c r="R55" s="337">
        <f>M55+O55+P55+Q55</f>
        <v>0</v>
      </c>
      <c r="S55" s="337">
        <f>R55-N55</f>
        <v>0</v>
      </c>
      <c r="T55" s="368">
        <v>0</v>
      </c>
      <c r="U55" s="368">
        <v>0</v>
      </c>
      <c r="V55" s="368">
        <v>0</v>
      </c>
      <c r="W55" s="368">
        <v>0</v>
      </c>
      <c r="X55" s="368">
        <v>0</v>
      </c>
      <c r="Y55" s="337">
        <f>T55+V55+W55+X55</f>
        <v>0</v>
      </c>
      <c r="Z55" s="337">
        <f>Y55-U55</f>
        <v>0</v>
      </c>
      <c r="AA55" s="368">
        <v>0</v>
      </c>
      <c r="AB55" s="368">
        <v>0</v>
      </c>
      <c r="AC55" s="368">
        <v>0</v>
      </c>
      <c r="AD55" s="368">
        <v>0</v>
      </c>
      <c r="AE55" s="368">
        <v>0</v>
      </c>
      <c r="AF55" s="337">
        <f>AA55+AC55+AD55+AE55</f>
        <v>0</v>
      </c>
      <c r="AG55" s="337">
        <f>AF55-AB55</f>
        <v>0</v>
      </c>
      <c r="AH55" s="369">
        <f>K55+R55+Y55+AF55</f>
        <v>0</v>
      </c>
      <c r="AI55" s="369">
        <f>L55+S55+Z55+AG55</f>
        <v>0</v>
      </c>
    </row>
    <row r="56" spans="1:35" ht="12.75">
      <c r="A56" s="304">
        <v>14</v>
      </c>
      <c r="B56" s="308">
        <v>18</v>
      </c>
      <c r="C56" s="4"/>
      <c r="D56" s="5" t="s">
        <v>371</v>
      </c>
      <c r="E56" s="346" t="s">
        <v>372</v>
      </c>
      <c r="F56" s="368">
        <v>0</v>
      </c>
      <c r="G56" s="368">
        <v>0</v>
      </c>
      <c r="H56" s="368">
        <v>0</v>
      </c>
      <c r="I56" s="368">
        <v>0</v>
      </c>
      <c r="J56" s="368">
        <v>0</v>
      </c>
      <c r="K56" s="369">
        <f>F56+H56+I56+J56</f>
        <v>0</v>
      </c>
      <c r="L56" s="369">
        <f>K56-G56</f>
        <v>0</v>
      </c>
      <c r="M56" s="368">
        <v>0</v>
      </c>
      <c r="N56" s="368">
        <v>0</v>
      </c>
      <c r="O56" s="368">
        <v>0</v>
      </c>
      <c r="P56" s="368">
        <v>0</v>
      </c>
      <c r="Q56" s="368">
        <v>0</v>
      </c>
      <c r="R56" s="337">
        <f>M56+O56+P56+Q56</f>
        <v>0</v>
      </c>
      <c r="S56" s="337">
        <f>R56-N56</f>
        <v>0</v>
      </c>
      <c r="T56" s="368">
        <v>0</v>
      </c>
      <c r="U56" s="368">
        <v>0</v>
      </c>
      <c r="V56" s="368">
        <v>0</v>
      </c>
      <c r="W56" s="368">
        <v>0</v>
      </c>
      <c r="X56" s="368">
        <v>0</v>
      </c>
      <c r="Y56" s="337">
        <f>T56+V56+W56+X56</f>
        <v>0</v>
      </c>
      <c r="Z56" s="337">
        <f>Y56-U56</f>
        <v>0</v>
      </c>
      <c r="AA56" s="368">
        <v>0</v>
      </c>
      <c r="AB56" s="368">
        <v>0</v>
      </c>
      <c r="AC56" s="368">
        <v>0</v>
      </c>
      <c r="AD56" s="368">
        <v>0</v>
      </c>
      <c r="AE56" s="368">
        <v>0</v>
      </c>
      <c r="AF56" s="337">
        <f>AA56+AC56+AD56+AE56</f>
        <v>0</v>
      </c>
      <c r="AG56" s="337">
        <f>AF56-AB56</f>
        <v>0</v>
      </c>
      <c r="AH56" s="369">
        <f>K56+R56+Y56+AF56</f>
        <v>0</v>
      </c>
      <c r="AI56" s="369">
        <f>L56+S56+Z56+AG56</f>
        <v>0</v>
      </c>
    </row>
    <row r="57" spans="1:35" ht="12.75">
      <c r="A57" s="304">
        <v>15</v>
      </c>
      <c r="B57" s="308">
        <v>19</v>
      </c>
      <c r="C57" s="4"/>
      <c r="D57" s="5" t="s">
        <v>373</v>
      </c>
      <c r="E57" s="5" t="s">
        <v>374</v>
      </c>
      <c r="F57" s="367">
        <v>0</v>
      </c>
      <c r="G57" s="367">
        <v>0</v>
      </c>
      <c r="H57" s="367">
        <v>0</v>
      </c>
      <c r="I57" s="367">
        <v>0</v>
      </c>
      <c r="J57" s="367">
        <v>0</v>
      </c>
      <c r="K57" s="369">
        <f>F57+H57+I57+J57</f>
        <v>0</v>
      </c>
      <c r="L57" s="369">
        <f>K57-G57</f>
        <v>0</v>
      </c>
      <c r="M57" s="367">
        <v>0</v>
      </c>
      <c r="N57" s="367">
        <v>0</v>
      </c>
      <c r="O57" s="367">
        <v>0</v>
      </c>
      <c r="P57" s="367">
        <v>0</v>
      </c>
      <c r="Q57" s="367">
        <v>0</v>
      </c>
      <c r="R57" s="337">
        <f>M57+O57+P57+Q57</f>
        <v>0</v>
      </c>
      <c r="S57" s="337">
        <f>R57-N57</f>
        <v>0</v>
      </c>
      <c r="T57" s="367">
        <v>0</v>
      </c>
      <c r="U57" s="367">
        <v>0</v>
      </c>
      <c r="V57" s="367">
        <v>0</v>
      </c>
      <c r="W57" s="367">
        <v>0</v>
      </c>
      <c r="X57" s="367">
        <v>0</v>
      </c>
      <c r="Y57" s="337">
        <f>T57+V57+W57+X57</f>
        <v>0</v>
      </c>
      <c r="Z57" s="337">
        <f>Y57-U57</f>
        <v>0</v>
      </c>
      <c r="AA57" s="367">
        <v>0</v>
      </c>
      <c r="AB57" s="367">
        <v>0</v>
      </c>
      <c r="AC57" s="367">
        <v>0</v>
      </c>
      <c r="AD57" s="367">
        <v>0</v>
      </c>
      <c r="AE57" s="367">
        <v>0</v>
      </c>
      <c r="AF57" s="337">
        <f>AA57+AC57+AD57+AE57</f>
        <v>0</v>
      </c>
      <c r="AG57" s="337">
        <f>AF57-AB57</f>
        <v>0</v>
      </c>
      <c r="AH57" s="369">
        <f>K57+R57+Y57+AF57</f>
        <v>0</v>
      </c>
      <c r="AI57" s="369">
        <f>L57+S57+Z57+AG57</f>
        <v>0</v>
      </c>
    </row>
    <row r="58" spans="1:35" ht="12.75">
      <c r="A58" s="304">
        <v>16</v>
      </c>
      <c r="B58" s="308">
        <v>20</v>
      </c>
      <c r="C58" s="10"/>
      <c r="D58" s="11" t="s">
        <v>375</v>
      </c>
      <c r="E58" s="11" t="s">
        <v>376</v>
      </c>
      <c r="F58" s="368">
        <v>0</v>
      </c>
      <c r="G58" s="368">
        <v>0</v>
      </c>
      <c r="H58" s="368">
        <v>0</v>
      </c>
      <c r="I58" s="368">
        <v>0</v>
      </c>
      <c r="J58" s="368">
        <v>0</v>
      </c>
      <c r="K58" s="369">
        <f>F58+H58+I58+J58</f>
        <v>0</v>
      </c>
      <c r="L58" s="369">
        <f>K58-G58</f>
        <v>0</v>
      </c>
      <c r="M58" s="368">
        <v>0</v>
      </c>
      <c r="N58" s="368">
        <v>0</v>
      </c>
      <c r="O58" s="368">
        <v>0</v>
      </c>
      <c r="P58" s="368">
        <v>0</v>
      </c>
      <c r="Q58" s="368">
        <v>0</v>
      </c>
      <c r="R58" s="337">
        <f>M58+O58+P58+Q58</f>
        <v>0</v>
      </c>
      <c r="S58" s="337">
        <f>R58-N58</f>
        <v>0</v>
      </c>
      <c r="T58" s="368">
        <v>0</v>
      </c>
      <c r="U58" s="368">
        <v>0</v>
      </c>
      <c r="V58" s="368">
        <v>0</v>
      </c>
      <c r="W58" s="368">
        <v>0</v>
      </c>
      <c r="X58" s="368">
        <v>0</v>
      </c>
      <c r="Y58" s="337">
        <f>T58+V58+W58+X58</f>
        <v>0</v>
      </c>
      <c r="Z58" s="337">
        <f>Y58-U58</f>
        <v>0</v>
      </c>
      <c r="AA58" s="368">
        <v>0</v>
      </c>
      <c r="AB58" s="368">
        <v>0</v>
      </c>
      <c r="AC58" s="368">
        <v>0</v>
      </c>
      <c r="AD58" s="368">
        <v>0</v>
      </c>
      <c r="AE58" s="368">
        <v>0</v>
      </c>
      <c r="AF58" s="337">
        <f>AA58+AC58+AD58+AE58</f>
        <v>0</v>
      </c>
      <c r="AG58" s="337">
        <f>AF58-AB58</f>
        <v>0</v>
      </c>
      <c r="AH58" s="369">
        <f>K58+R58+Y58+AF58</f>
        <v>0</v>
      </c>
      <c r="AI58" s="369">
        <f>L58+S58+Z58+AG58</f>
        <v>0</v>
      </c>
    </row>
    <row r="59" spans="1:35" ht="12.75">
      <c r="A59" s="304">
        <v>17</v>
      </c>
      <c r="B59" s="308">
        <v>21</v>
      </c>
      <c r="C59" s="36" t="s">
        <v>377</v>
      </c>
      <c r="D59" s="347"/>
      <c r="E59" s="5"/>
      <c r="F59" s="337">
        <f>SUM(F46:F58)</f>
        <v>0</v>
      </c>
      <c r="G59" s="337">
        <f>SUM(G46:G58)</f>
        <v>0</v>
      </c>
      <c r="H59" s="337">
        <f>SUM(H46:H58)</f>
        <v>0</v>
      </c>
      <c r="I59" s="337">
        <f>SUM(I46:I58)</f>
        <v>0</v>
      </c>
      <c r="J59" s="337">
        <f>SUM(J46:J58)</f>
        <v>0</v>
      </c>
      <c r="K59" s="337">
        <f>SUM(K46:K58)</f>
        <v>0</v>
      </c>
      <c r="L59" s="369">
        <f>K59-G59</f>
        <v>0</v>
      </c>
      <c r="M59" s="337">
        <f>SUM(M46:M58)</f>
        <v>0</v>
      </c>
      <c r="N59" s="337">
        <f>SUM(N46:N58)</f>
        <v>0</v>
      </c>
      <c r="O59" s="337">
        <f>SUM(O46:O58)</f>
        <v>0</v>
      </c>
      <c r="P59" s="337">
        <f>SUM(P46:P58)</f>
        <v>0</v>
      </c>
      <c r="Q59" s="337">
        <f>SUM(Q46:Q58)</f>
        <v>0</v>
      </c>
      <c r="R59" s="337">
        <f>SUM(R46:R58)</f>
        <v>0</v>
      </c>
      <c r="S59" s="337">
        <f>R59-N59</f>
        <v>0</v>
      </c>
      <c r="T59" s="337">
        <f>SUM(T46:T58)</f>
        <v>0</v>
      </c>
      <c r="U59" s="337">
        <f>SUM(U46:U58)</f>
        <v>0</v>
      </c>
      <c r="V59" s="337">
        <f>SUM(V46:V58)</f>
        <v>0</v>
      </c>
      <c r="W59" s="337">
        <f>SUM(W46:W58)</f>
        <v>0</v>
      </c>
      <c r="X59" s="337">
        <f>SUM(X46:X58)</f>
        <v>0</v>
      </c>
      <c r="Y59" s="337">
        <f>SUM(Y46:Y58)</f>
        <v>0</v>
      </c>
      <c r="Z59" s="337">
        <f>SUM(Z46:Z58)</f>
        <v>0</v>
      </c>
      <c r="AA59" s="337">
        <f>SUM(AA46:AA58)</f>
        <v>0</v>
      </c>
      <c r="AB59" s="337">
        <f>SUM(AB46:AB58)</f>
        <v>0</v>
      </c>
      <c r="AC59" s="337">
        <f>SUM(AC46:AC58)</f>
        <v>0</v>
      </c>
      <c r="AD59" s="337">
        <f>SUM(AD46:AD58)</f>
        <v>0</v>
      </c>
      <c r="AE59" s="337">
        <f>SUM(AE46:AE58)</f>
        <v>0</v>
      </c>
      <c r="AF59" s="337">
        <f>SUM(AF46:AF58)</f>
        <v>0</v>
      </c>
      <c r="AG59" s="337">
        <f>SUM(AG46:AG58)</f>
        <v>0</v>
      </c>
      <c r="AH59" s="337">
        <f>SUM(AH46:AH58)</f>
        <v>0</v>
      </c>
      <c r="AI59" s="337">
        <f>SUM(AI46:AI58)</f>
        <v>0</v>
      </c>
    </row>
    <row r="60" spans="1:35" ht="12.75">
      <c r="A60" s="304">
        <v>18</v>
      </c>
      <c r="B60" s="308">
        <v>22</v>
      </c>
      <c r="C60" s="370" t="s">
        <v>378</v>
      </c>
      <c r="D60" s="371"/>
      <c r="E60" s="372"/>
      <c r="F60" s="719"/>
      <c r="G60" s="719"/>
      <c r="H60" s="719"/>
      <c r="I60" s="719"/>
      <c r="J60" s="719"/>
      <c r="K60" s="719"/>
      <c r="L60" s="719"/>
      <c r="M60" s="720"/>
      <c r="N60" s="720"/>
      <c r="O60" s="720"/>
      <c r="P60" s="720"/>
      <c r="Q60" s="720"/>
      <c r="R60" s="720"/>
      <c r="S60" s="720"/>
      <c r="T60" s="721"/>
      <c r="U60" s="721"/>
      <c r="V60" s="721"/>
      <c r="W60" s="721"/>
      <c r="X60" s="721"/>
      <c r="Y60" s="721"/>
      <c r="Z60" s="721"/>
      <c r="AA60" s="721"/>
      <c r="AB60" s="721"/>
      <c r="AC60" s="721"/>
      <c r="AD60" s="721"/>
      <c r="AE60" s="721"/>
      <c r="AF60" s="721"/>
      <c r="AG60" s="721"/>
      <c r="AH60" s="721"/>
      <c r="AI60" s="349"/>
    </row>
    <row r="61" spans="1:35" ht="12.75">
      <c r="A61" s="304">
        <v>19</v>
      </c>
      <c r="B61" s="308">
        <v>23</v>
      </c>
      <c r="C61" s="7"/>
      <c r="D61" s="8" t="s">
        <v>14</v>
      </c>
      <c r="E61" s="9"/>
      <c r="F61" s="368">
        <f>+F59*1</f>
        <v>0</v>
      </c>
      <c r="G61" s="368">
        <f>+G59*1</f>
        <v>0</v>
      </c>
      <c r="H61" s="368">
        <f>+H59*1</f>
        <v>0</v>
      </c>
      <c r="I61" s="368">
        <f>+I59*1</f>
        <v>0</v>
      </c>
      <c r="J61" s="368">
        <f>+J59*1</f>
        <v>0</v>
      </c>
      <c r="K61" s="369">
        <f>F61+H61+I61+J61</f>
        <v>0</v>
      </c>
      <c r="L61" s="369">
        <f>K61-G61</f>
        <v>0</v>
      </c>
      <c r="M61" s="368">
        <f>+M59*1</f>
        <v>0</v>
      </c>
      <c r="N61" s="368">
        <f>+N59*1</f>
        <v>0</v>
      </c>
      <c r="O61" s="368">
        <f>+O59*1</f>
        <v>0</v>
      </c>
      <c r="P61" s="368">
        <f>+P59*1</f>
        <v>0</v>
      </c>
      <c r="Q61" s="368">
        <f>+Q59*1</f>
        <v>0</v>
      </c>
      <c r="R61" s="337">
        <f>M61+O61+P61+Q61</f>
        <v>0</v>
      </c>
      <c r="S61" s="337">
        <f>R61-N61</f>
        <v>0</v>
      </c>
      <c r="T61" s="368">
        <f>+T59*1</f>
        <v>0</v>
      </c>
      <c r="U61" s="368">
        <f>+U59*1</f>
        <v>0</v>
      </c>
      <c r="V61" s="368">
        <f>+V59*1</f>
        <v>0</v>
      </c>
      <c r="W61" s="368">
        <f>+W59*1</f>
        <v>0</v>
      </c>
      <c r="X61" s="368">
        <f>+X59*1</f>
        <v>0</v>
      </c>
      <c r="Y61" s="337">
        <f>T61+V61+W61+X61</f>
        <v>0</v>
      </c>
      <c r="Z61" s="337">
        <f>Y61-U61</f>
        <v>0</v>
      </c>
      <c r="AA61" s="368">
        <f>+AA59*1</f>
        <v>0</v>
      </c>
      <c r="AB61" s="368">
        <f>+AB59*1</f>
        <v>0</v>
      </c>
      <c r="AC61" s="368">
        <f>+AC59*1</f>
        <v>0</v>
      </c>
      <c r="AD61" s="368">
        <f>+AD59*1</f>
        <v>0</v>
      </c>
      <c r="AE61" s="368">
        <f>+AE59*1</f>
        <v>0</v>
      </c>
      <c r="AF61" s="337">
        <f>AA61+AC61+AD61+AE61</f>
        <v>0</v>
      </c>
      <c r="AG61" s="337">
        <f>AF61-AB61</f>
        <v>0</v>
      </c>
      <c r="AH61" s="369">
        <f>K61+R61+Y61+AF61</f>
        <v>0</v>
      </c>
      <c r="AI61" s="369">
        <f>L61+S61+Z61+AG61</f>
        <v>0</v>
      </c>
    </row>
    <row r="62" spans="1:35" ht="12.75">
      <c r="A62" s="304">
        <v>20</v>
      </c>
      <c r="B62" s="308">
        <v>24</v>
      </c>
      <c r="C62" s="4"/>
      <c r="D62" s="5" t="s">
        <v>379</v>
      </c>
      <c r="E62" s="6"/>
      <c r="F62" s="368"/>
      <c r="G62" s="368"/>
      <c r="H62" s="368"/>
      <c r="I62" s="368"/>
      <c r="J62" s="368"/>
      <c r="K62" s="369">
        <f>F62+H62+I62+J62</f>
        <v>0</v>
      </c>
      <c r="L62" s="369">
        <f>F62-G62+H62+I62+J62</f>
        <v>0</v>
      </c>
      <c r="M62" s="367"/>
      <c r="N62" s="367"/>
      <c r="O62" s="367"/>
      <c r="P62" s="367"/>
      <c r="Q62" s="367"/>
      <c r="R62" s="337">
        <f>M62+O62+P62+Q62</f>
        <v>0</v>
      </c>
      <c r="S62" s="337">
        <f>R62-N62</f>
        <v>0</v>
      </c>
      <c r="T62" s="340"/>
      <c r="U62" s="340"/>
      <c r="V62" s="340"/>
      <c r="W62" s="340"/>
      <c r="X62" s="340"/>
      <c r="Y62" s="337">
        <f>T62+V62+W62+X62</f>
        <v>0</v>
      </c>
      <c r="Z62" s="337">
        <f>Y62-U62</f>
        <v>0</v>
      </c>
      <c r="AA62" s="379"/>
      <c r="AB62" s="379"/>
      <c r="AC62" s="379"/>
      <c r="AD62" s="379"/>
      <c r="AE62" s="379"/>
      <c r="AF62" s="337">
        <f>AA62+AC62+AD62+AE62</f>
        <v>0</v>
      </c>
      <c r="AG62" s="337">
        <f>AF62-AB62</f>
        <v>0</v>
      </c>
      <c r="AH62" s="369">
        <f>K62+R62+Y62+AF62</f>
        <v>0</v>
      </c>
      <c r="AI62" s="369">
        <f>L62+S62+Z62+AG62</f>
        <v>0</v>
      </c>
    </row>
    <row r="63" spans="1:35" ht="12.75">
      <c r="A63" s="304">
        <v>21</v>
      </c>
      <c r="B63" s="308">
        <v>25</v>
      </c>
      <c r="C63" s="4"/>
      <c r="D63" s="5" t="s">
        <v>380</v>
      </c>
      <c r="E63" s="6"/>
      <c r="F63" s="379">
        <v>0</v>
      </c>
      <c r="G63" s="379">
        <v>0</v>
      </c>
      <c r="H63" s="379">
        <v>0</v>
      </c>
      <c r="I63" s="379">
        <v>0</v>
      </c>
      <c r="J63" s="379">
        <v>0</v>
      </c>
      <c r="K63" s="369">
        <f>F63+H63+I63+J63</f>
        <v>0</v>
      </c>
      <c r="L63" s="369">
        <f>F63-G63+H63+I63+J63</f>
        <v>0</v>
      </c>
      <c r="M63" s="379">
        <v>0</v>
      </c>
      <c r="N63" s="379">
        <v>0</v>
      </c>
      <c r="O63" s="379">
        <v>0</v>
      </c>
      <c r="P63" s="379">
        <v>0</v>
      </c>
      <c r="Q63" s="379">
        <v>0</v>
      </c>
      <c r="R63" s="337">
        <f>M63+O63+P63+Q63</f>
        <v>0</v>
      </c>
      <c r="S63" s="337">
        <f>R63-N63</f>
        <v>0</v>
      </c>
      <c r="T63" s="379">
        <v>0</v>
      </c>
      <c r="U63" s="379">
        <v>0</v>
      </c>
      <c r="V63" s="379">
        <v>0</v>
      </c>
      <c r="W63" s="379">
        <v>0</v>
      </c>
      <c r="X63" s="379">
        <v>0</v>
      </c>
      <c r="Y63" s="337">
        <f>T63+V63+W63+X63</f>
        <v>0</v>
      </c>
      <c r="Z63" s="337">
        <f>Y63-U63</f>
        <v>0</v>
      </c>
      <c r="AA63" s="379">
        <v>0</v>
      </c>
      <c r="AB63" s="379">
        <v>0</v>
      </c>
      <c r="AC63" s="379">
        <v>0</v>
      </c>
      <c r="AD63" s="379">
        <v>0</v>
      </c>
      <c r="AE63" s="379">
        <v>0</v>
      </c>
      <c r="AF63" s="337">
        <f>AA63+AC63+AD63+AE63</f>
        <v>0</v>
      </c>
      <c r="AG63" s="337">
        <f>AF63-AB63</f>
        <v>0</v>
      </c>
      <c r="AH63" s="369">
        <f>K63+R63+Y63+AF63</f>
        <v>0</v>
      </c>
      <c r="AI63" s="369">
        <f>L63+S63+Z63+AG63</f>
        <v>0</v>
      </c>
    </row>
    <row r="64" spans="1:35" ht="12.75">
      <c r="A64" s="304">
        <v>22</v>
      </c>
      <c r="B64" s="308">
        <v>26</v>
      </c>
      <c r="C64" s="36" t="s">
        <v>377</v>
      </c>
      <c r="D64" s="5"/>
      <c r="E64" s="6"/>
      <c r="F64" s="356">
        <f>SUM(F61:F63)</f>
        <v>0</v>
      </c>
      <c r="G64" s="356">
        <f>SUM(G61:G63)</f>
        <v>0</v>
      </c>
      <c r="H64" s="356">
        <f>SUM(H61:H63)</f>
        <v>0</v>
      </c>
      <c r="I64" s="356">
        <f>SUM(I61:I63)</f>
        <v>0</v>
      </c>
      <c r="J64" s="356">
        <f>SUM(J61:J63)</f>
        <v>0</v>
      </c>
      <c r="K64" s="356">
        <f>SUM(K61:K63)</f>
        <v>0</v>
      </c>
      <c r="L64" s="356">
        <f>SUM(L61:L63)</f>
        <v>0</v>
      </c>
      <c r="M64" s="356">
        <f>SUM(M61:M63)</f>
        <v>0</v>
      </c>
      <c r="N64" s="356">
        <f>SUM(N61:N63)</f>
        <v>0</v>
      </c>
      <c r="O64" s="356">
        <f>SUM(O61:O63)</f>
        <v>0</v>
      </c>
      <c r="P64" s="356">
        <f>SUM(P61:P63)</f>
        <v>0</v>
      </c>
      <c r="Q64" s="356">
        <f>SUM(Q61:Q63)</f>
        <v>0</v>
      </c>
      <c r="R64" s="356">
        <f>SUM(R61:R63)</f>
        <v>0</v>
      </c>
      <c r="S64" s="356">
        <f>SUM(S61:S63)</f>
        <v>0</v>
      </c>
      <c r="T64" s="356">
        <f>SUM(T61:T63)</f>
        <v>0</v>
      </c>
      <c r="U64" s="356">
        <f>SUM(U61:U63)</f>
        <v>0</v>
      </c>
      <c r="V64" s="356">
        <f>SUM(V61:V63)</f>
        <v>0</v>
      </c>
      <c r="W64" s="356">
        <f>SUM(W61:W63)</f>
        <v>0</v>
      </c>
      <c r="X64" s="356">
        <f>SUM(X61:X63)</f>
        <v>0</v>
      </c>
      <c r="Y64" s="356">
        <f>SUM(Y61:Y63)</f>
        <v>0</v>
      </c>
      <c r="Z64" s="356">
        <f>SUM(Z61:Z63)</f>
        <v>0</v>
      </c>
      <c r="AA64" s="356">
        <f>SUM(AA61:AA63)</f>
        <v>0</v>
      </c>
      <c r="AB64" s="356">
        <f>SUM(AB61:AB63)</f>
        <v>0</v>
      </c>
      <c r="AC64" s="356">
        <f>SUM(AC61:AC63)</f>
        <v>0</v>
      </c>
      <c r="AD64" s="356">
        <f>SUM(AD61:AD63)</f>
        <v>0</v>
      </c>
      <c r="AE64" s="356">
        <f>SUM(AE61:AE63)</f>
        <v>0</v>
      </c>
      <c r="AF64" s="356">
        <f>SUM(AF61:AF63)</f>
        <v>0</v>
      </c>
      <c r="AG64" s="356">
        <f>SUM(AG61:AG63)</f>
        <v>0</v>
      </c>
      <c r="AH64" s="356">
        <f>SUM(AH61:AH63)</f>
        <v>0</v>
      </c>
      <c r="AI64" s="338">
        <f>SUM(AI61:AI63)</f>
        <v>0</v>
      </c>
    </row>
    <row r="72" spans="1:35" ht="12.75">
      <c r="A72" s="305"/>
      <c r="B72" s="305"/>
      <c r="C72" s="305"/>
      <c r="D72" s="305"/>
      <c r="E72" s="305"/>
      <c r="F72" s="305"/>
      <c r="G72" s="305"/>
      <c r="H72" s="305"/>
      <c r="I72" s="305"/>
      <c r="J72" s="305"/>
      <c r="K72" s="305"/>
      <c r="L72" s="305"/>
      <c r="M72" s="305"/>
      <c r="N72" s="305"/>
      <c r="O72" s="305"/>
      <c r="P72" s="305"/>
      <c r="Q72" s="305"/>
      <c r="R72" s="305"/>
      <c r="S72" s="305"/>
      <c r="T72" s="305"/>
      <c r="U72" s="305"/>
      <c r="V72" s="305"/>
      <c r="W72" s="305"/>
      <c r="X72" s="305"/>
      <c r="Y72" s="305"/>
      <c r="Z72" s="305"/>
      <c r="AA72" s="305"/>
      <c r="AB72" s="305"/>
      <c r="AC72" s="305"/>
      <c r="AD72" s="305"/>
      <c r="AE72" s="305"/>
      <c r="AF72" s="305"/>
      <c r="AG72" s="305"/>
      <c r="AH72" s="305"/>
      <c r="AI72" s="305"/>
    </row>
    <row r="73" spans="1:35" ht="12.75">
      <c r="A73" s="304">
        <v>-1</v>
      </c>
      <c r="B73" s="144" t="s">
        <v>330</v>
      </c>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row>
    <row r="74" spans="1:35" ht="12.75">
      <c r="A74" s="304">
        <v>-2</v>
      </c>
      <c r="B74" s="361" t="s">
        <v>386</v>
      </c>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row>
    <row r="75" spans="1:33" ht="12.75">
      <c r="A75" s="304">
        <v>-3</v>
      </c>
      <c r="B75" s="304"/>
      <c r="C75" s="2" t="s">
        <v>331</v>
      </c>
      <c r="T75" s="306"/>
      <c r="U75" s="306"/>
      <c r="AG75" s="2"/>
    </row>
    <row r="76" spans="1:20" ht="12.75">
      <c r="A76" s="304">
        <v>-4</v>
      </c>
      <c r="B76" s="304"/>
      <c r="C76" s="362" t="s">
        <v>387</v>
      </c>
      <c r="H76" s="307"/>
      <c r="T76" s="306"/>
    </row>
    <row r="77" spans="1:35" ht="12.75">
      <c r="A77" s="304">
        <v>-5</v>
      </c>
      <c r="B77" s="308">
        <v>1</v>
      </c>
      <c r="C77" s="309" t="s">
        <v>383</v>
      </c>
      <c r="D77" s="310"/>
      <c r="E77" s="311"/>
      <c r="F77" s="312" t="s">
        <v>851</v>
      </c>
      <c r="G77" s="313"/>
      <c r="H77" s="17"/>
      <c r="I77" s="314"/>
      <c r="J77" s="310"/>
      <c r="K77" s="310"/>
      <c r="L77" s="315"/>
      <c r="M77" s="310"/>
      <c r="N77" s="310"/>
      <c r="O77" s="310"/>
      <c r="P77" s="310"/>
      <c r="Q77" s="310"/>
      <c r="R77" s="310"/>
      <c r="S77" s="311"/>
      <c r="T77" s="316" t="s">
        <v>26</v>
      </c>
      <c r="U77" s="310"/>
      <c r="V77" s="310"/>
      <c r="W77" s="310"/>
      <c r="X77" s="310"/>
      <c r="Y77" s="310"/>
      <c r="Z77" s="310"/>
      <c r="AA77" s="310"/>
      <c r="AB77" s="310"/>
      <c r="AC77" s="310"/>
      <c r="AD77" s="310"/>
      <c r="AE77" s="310"/>
      <c r="AF77" s="310"/>
      <c r="AG77" s="310"/>
      <c r="AH77" s="310"/>
      <c r="AI77" s="311"/>
    </row>
    <row r="78" spans="1:35" ht="12.75">
      <c r="A78" s="304">
        <v>-6</v>
      </c>
      <c r="B78" s="308">
        <v>2</v>
      </c>
      <c r="C78" s="317" t="s">
        <v>36</v>
      </c>
      <c r="D78" s="313"/>
      <c r="E78" s="313"/>
      <c r="F78" s="318" t="s">
        <v>852</v>
      </c>
      <c r="G78" s="310"/>
      <c r="H78" s="310"/>
      <c r="I78" s="307"/>
      <c r="J78" s="307"/>
      <c r="K78" s="319"/>
      <c r="L78" s="320" t="s">
        <v>334</v>
      </c>
      <c r="M78" s="2"/>
      <c r="T78" s="310"/>
      <c r="U78" s="310"/>
      <c r="V78" s="310"/>
      <c r="W78" s="310"/>
      <c r="X78" s="310"/>
      <c r="Y78" s="310"/>
      <c r="Z78" s="310"/>
      <c r="AA78" s="310"/>
      <c r="AB78" s="310"/>
      <c r="AC78" s="310"/>
      <c r="AD78" s="310"/>
      <c r="AE78" s="310"/>
      <c r="AF78" s="310"/>
      <c r="AG78" s="310"/>
      <c r="AH78" s="310"/>
      <c r="AI78" s="311"/>
    </row>
    <row r="79" spans="1:35" ht="12.75">
      <c r="A79" s="304">
        <v>-7</v>
      </c>
      <c r="B79" s="308">
        <v>3</v>
      </c>
      <c r="C79" s="317"/>
      <c r="D79" s="321"/>
      <c r="E79" s="322"/>
      <c r="F79" s="723" t="s">
        <v>288</v>
      </c>
      <c r="G79" s="723"/>
      <c r="H79" s="723"/>
      <c r="I79" s="723"/>
      <c r="J79" s="723"/>
      <c r="K79" s="723"/>
      <c r="L79" s="723"/>
      <c r="M79" s="724" t="s">
        <v>40</v>
      </c>
      <c r="N79" s="724"/>
      <c r="O79" s="724"/>
      <c r="P79" s="724"/>
      <c r="Q79" s="724"/>
      <c r="R79" s="724"/>
      <c r="S79" s="724"/>
      <c r="T79" s="725" t="s">
        <v>22</v>
      </c>
      <c r="U79" s="725"/>
      <c r="V79" s="725"/>
      <c r="W79" s="725"/>
      <c r="X79" s="725"/>
      <c r="Y79" s="725"/>
      <c r="Z79" s="725"/>
      <c r="AA79" s="726" t="s">
        <v>290</v>
      </c>
      <c r="AB79" s="726"/>
      <c r="AC79" s="726"/>
      <c r="AD79" s="726"/>
      <c r="AE79" s="726"/>
      <c r="AF79" s="726"/>
      <c r="AG79" s="726"/>
      <c r="AH79" s="323" t="s">
        <v>335</v>
      </c>
      <c r="AI79" s="324" t="s">
        <v>335</v>
      </c>
    </row>
    <row r="80" spans="1:35" ht="12.75">
      <c r="A80" s="304">
        <v>-8</v>
      </c>
      <c r="B80" s="308">
        <v>4</v>
      </c>
      <c r="C80" s="325" t="s">
        <v>336</v>
      </c>
      <c r="D80" s="22"/>
      <c r="E80" s="326"/>
      <c r="F80" s="323" t="s">
        <v>275</v>
      </c>
      <c r="G80" s="324"/>
      <c r="I80" s="722" t="s">
        <v>277</v>
      </c>
      <c r="J80" s="722"/>
      <c r="K80" s="324" t="s">
        <v>337</v>
      </c>
      <c r="L80" s="363" t="s">
        <v>337</v>
      </c>
      <c r="M80" s="323" t="s">
        <v>275</v>
      </c>
      <c r="N80" s="324"/>
      <c r="P80" s="722" t="s">
        <v>277</v>
      </c>
      <c r="Q80" s="722"/>
      <c r="R80" s="324" t="s">
        <v>337</v>
      </c>
      <c r="S80" s="363" t="s">
        <v>337</v>
      </c>
      <c r="T80" s="323" t="s">
        <v>275</v>
      </c>
      <c r="U80" s="324"/>
      <c r="W80" s="722" t="s">
        <v>277</v>
      </c>
      <c r="X80" s="722"/>
      <c r="Y80" s="324" t="s">
        <v>337</v>
      </c>
      <c r="Z80" s="363" t="s">
        <v>337</v>
      </c>
      <c r="AA80" s="323" t="s">
        <v>275</v>
      </c>
      <c r="AB80" s="324"/>
      <c r="AD80" s="722" t="s">
        <v>277</v>
      </c>
      <c r="AE80" s="722"/>
      <c r="AF80" s="324" t="s">
        <v>337</v>
      </c>
      <c r="AG80" s="363" t="s">
        <v>337</v>
      </c>
      <c r="AH80" s="328" t="s">
        <v>338</v>
      </c>
      <c r="AI80" s="328" t="s">
        <v>339</v>
      </c>
    </row>
    <row r="81" spans="1:35" ht="12.75">
      <c r="A81" s="304">
        <v>-9</v>
      </c>
      <c r="B81" s="308">
        <v>5</v>
      </c>
      <c r="C81" s="325" t="s">
        <v>340</v>
      </c>
      <c r="D81" s="22"/>
      <c r="E81" s="326"/>
      <c r="F81" s="323" t="s">
        <v>341</v>
      </c>
      <c r="G81" s="324" t="s">
        <v>342</v>
      </c>
      <c r="H81" s="324" t="s">
        <v>276</v>
      </c>
      <c r="I81" s="329" t="s">
        <v>275</v>
      </c>
      <c r="J81" s="329" t="s">
        <v>276</v>
      </c>
      <c r="K81" s="328" t="s">
        <v>343</v>
      </c>
      <c r="L81" s="363" t="s">
        <v>344</v>
      </c>
      <c r="M81" s="323" t="s">
        <v>341</v>
      </c>
      <c r="N81" s="324" t="s">
        <v>342</v>
      </c>
      <c r="O81" s="324" t="s">
        <v>276</v>
      </c>
      <c r="P81" s="329" t="s">
        <v>275</v>
      </c>
      <c r="Q81" s="329" t="s">
        <v>276</v>
      </c>
      <c r="R81" s="328" t="s">
        <v>343</v>
      </c>
      <c r="S81" s="363" t="s">
        <v>344</v>
      </c>
      <c r="T81" s="323" t="s">
        <v>341</v>
      </c>
      <c r="U81" s="324" t="s">
        <v>342</v>
      </c>
      <c r="V81" s="324" t="s">
        <v>276</v>
      </c>
      <c r="W81" s="329" t="s">
        <v>275</v>
      </c>
      <c r="X81" s="329" t="s">
        <v>276</v>
      </c>
      <c r="Y81" s="324" t="s">
        <v>343</v>
      </c>
      <c r="Z81" s="363" t="s">
        <v>344</v>
      </c>
      <c r="AA81" s="323" t="s">
        <v>341</v>
      </c>
      <c r="AB81" s="324" t="s">
        <v>342</v>
      </c>
      <c r="AC81" s="324" t="s">
        <v>276</v>
      </c>
      <c r="AD81" s="329" t="s">
        <v>275</v>
      </c>
      <c r="AE81" s="329" t="s">
        <v>276</v>
      </c>
      <c r="AF81" s="324" t="s">
        <v>343</v>
      </c>
      <c r="AG81" s="363" t="s">
        <v>344</v>
      </c>
      <c r="AH81" s="324" t="s">
        <v>345</v>
      </c>
      <c r="AI81" s="324" t="s">
        <v>345</v>
      </c>
    </row>
    <row r="82" spans="1:35" ht="12.75">
      <c r="A82" s="304">
        <v>-10</v>
      </c>
      <c r="B82" s="308">
        <v>6</v>
      </c>
      <c r="C82" s="330"/>
      <c r="D82" s="331"/>
      <c r="E82" s="332"/>
      <c r="F82" s="333" t="s">
        <v>346</v>
      </c>
      <c r="G82" s="324"/>
      <c r="H82" s="324" t="s">
        <v>347</v>
      </c>
      <c r="I82" s="327" t="s">
        <v>341</v>
      </c>
      <c r="J82" s="327" t="s">
        <v>347</v>
      </c>
      <c r="K82" s="327" t="s">
        <v>348</v>
      </c>
      <c r="L82" s="364" t="s">
        <v>349</v>
      </c>
      <c r="M82" s="333" t="s">
        <v>346</v>
      </c>
      <c r="N82" s="324"/>
      <c r="O82" s="324" t="s">
        <v>347</v>
      </c>
      <c r="P82" s="327" t="s">
        <v>341</v>
      </c>
      <c r="Q82" s="327" t="s">
        <v>347</v>
      </c>
      <c r="R82" s="327" t="s">
        <v>350</v>
      </c>
      <c r="S82" s="365" t="s">
        <v>351</v>
      </c>
      <c r="T82" s="333" t="s">
        <v>346</v>
      </c>
      <c r="U82" s="324"/>
      <c r="V82" s="324" t="s">
        <v>347</v>
      </c>
      <c r="W82" s="327" t="s">
        <v>341</v>
      </c>
      <c r="X82" s="327" t="s">
        <v>347</v>
      </c>
      <c r="Y82" s="327" t="s">
        <v>352</v>
      </c>
      <c r="Z82" s="365" t="s">
        <v>353</v>
      </c>
      <c r="AA82" s="333" t="s">
        <v>346</v>
      </c>
      <c r="AB82" s="324"/>
      <c r="AC82" s="324" t="s">
        <v>347</v>
      </c>
      <c r="AD82" s="327" t="s">
        <v>341</v>
      </c>
      <c r="AE82" s="327" t="s">
        <v>347</v>
      </c>
      <c r="AF82" s="327" t="s">
        <v>354</v>
      </c>
      <c r="AG82" s="365" t="s">
        <v>355</v>
      </c>
      <c r="AH82" s="327" t="s">
        <v>356</v>
      </c>
      <c r="AI82" s="327" t="s">
        <v>357</v>
      </c>
    </row>
    <row r="83" spans="1:35" ht="12.75">
      <c r="A83" s="304">
        <v>-11</v>
      </c>
      <c r="B83" s="308">
        <v>7</v>
      </c>
      <c r="C83" s="718">
        <v>1</v>
      </c>
      <c r="D83" s="718"/>
      <c r="E83" s="718"/>
      <c r="F83" s="336">
        <v>2</v>
      </c>
      <c r="G83" s="336">
        <v>3</v>
      </c>
      <c r="H83" s="336">
        <v>4</v>
      </c>
      <c r="I83" s="336">
        <v>5</v>
      </c>
      <c r="J83" s="336">
        <v>6</v>
      </c>
      <c r="K83" s="336">
        <v>7</v>
      </c>
      <c r="L83" s="336">
        <v>8</v>
      </c>
      <c r="M83" s="336">
        <v>9</v>
      </c>
      <c r="N83" s="336">
        <v>10</v>
      </c>
      <c r="O83" s="336">
        <v>11</v>
      </c>
      <c r="P83" s="336">
        <v>12</v>
      </c>
      <c r="Q83" s="336">
        <v>13</v>
      </c>
      <c r="R83" s="336">
        <v>14</v>
      </c>
      <c r="S83" s="336">
        <v>15</v>
      </c>
      <c r="T83" s="336">
        <v>16</v>
      </c>
      <c r="U83" s="336">
        <v>17</v>
      </c>
      <c r="V83" s="336">
        <v>18</v>
      </c>
      <c r="W83" s="336">
        <v>19</v>
      </c>
      <c r="X83" s="336">
        <v>20</v>
      </c>
      <c r="Y83" s="336">
        <v>21</v>
      </c>
      <c r="Z83" s="336">
        <v>22</v>
      </c>
      <c r="AA83" s="336">
        <v>23</v>
      </c>
      <c r="AB83" s="336">
        <v>24</v>
      </c>
      <c r="AC83" s="336">
        <v>25</v>
      </c>
      <c r="AD83" s="336">
        <v>26</v>
      </c>
      <c r="AE83" s="336">
        <v>27</v>
      </c>
      <c r="AF83" s="336">
        <v>28</v>
      </c>
      <c r="AG83" s="336">
        <v>29</v>
      </c>
      <c r="AH83" s="336">
        <v>30</v>
      </c>
      <c r="AI83" s="336">
        <v>31</v>
      </c>
    </row>
    <row r="84" spans="1:35" ht="12.75">
      <c r="A84" s="304">
        <v>3</v>
      </c>
      <c r="B84" s="308">
        <v>8</v>
      </c>
      <c r="C84" s="7">
        <v>1</v>
      </c>
      <c r="D84" s="8" t="s">
        <v>358</v>
      </c>
      <c r="E84" s="8"/>
      <c r="F84" s="368">
        <v>16963916.13</v>
      </c>
      <c r="G84" s="368">
        <v>0</v>
      </c>
      <c r="H84" s="368">
        <v>3507730.75</v>
      </c>
      <c r="I84" s="368">
        <v>94655.82</v>
      </c>
      <c r="J84" s="368">
        <v>1461917.67</v>
      </c>
      <c r="K84" s="369">
        <f>F84+H84+I84+J84</f>
        <v>22028220.369999997</v>
      </c>
      <c r="L84" s="369">
        <f>K84-G84</f>
        <v>22028220.369999997</v>
      </c>
      <c r="M84" s="368">
        <v>24231698.19</v>
      </c>
      <c r="N84" s="368">
        <v>0</v>
      </c>
      <c r="O84" s="368">
        <v>5008425.33</v>
      </c>
      <c r="P84" s="368">
        <v>135127.06</v>
      </c>
      <c r="Q84" s="368">
        <v>2088207.68</v>
      </c>
      <c r="R84" s="337">
        <f>M84+O84+P84+Q84</f>
        <v>31463458.26</v>
      </c>
      <c r="S84" s="337">
        <f>R84-N84</f>
        <v>31463458.26</v>
      </c>
      <c r="T84" s="368">
        <v>0</v>
      </c>
      <c r="U84" s="368">
        <v>0</v>
      </c>
      <c r="V84" s="368">
        <v>0</v>
      </c>
      <c r="W84" s="368">
        <v>0</v>
      </c>
      <c r="X84" s="368">
        <v>0</v>
      </c>
      <c r="Y84" s="337">
        <f>T84+V84+W84+X84</f>
        <v>0</v>
      </c>
      <c r="Z84" s="337">
        <f>Y84-U84</f>
        <v>0</v>
      </c>
      <c r="AA84" s="368">
        <v>0</v>
      </c>
      <c r="AB84" s="368">
        <v>0</v>
      </c>
      <c r="AC84" s="368">
        <v>0</v>
      </c>
      <c r="AD84" s="368">
        <v>0</v>
      </c>
      <c r="AE84" s="368">
        <v>0</v>
      </c>
      <c r="AF84" s="337">
        <f>AA84+AC84+AD84+AE84</f>
        <v>0</v>
      </c>
      <c r="AG84" s="337">
        <f>AF84-AB84</f>
        <v>0</v>
      </c>
      <c r="AH84" s="369">
        <f>K84+R84+Y84+AF84</f>
        <v>53491678.629999995</v>
      </c>
      <c r="AI84" s="369">
        <f>L84+S84+Z84+AG84</f>
        <v>53491678.629999995</v>
      </c>
    </row>
    <row r="85" spans="1:35" ht="12.75">
      <c r="A85" s="304">
        <v>4</v>
      </c>
      <c r="B85" s="308">
        <v>9</v>
      </c>
      <c r="C85" s="4">
        <v>2</v>
      </c>
      <c r="D85" s="5" t="s">
        <v>359</v>
      </c>
      <c r="E85" s="5"/>
      <c r="F85" s="368">
        <v>22878756.45</v>
      </c>
      <c r="G85" s="368">
        <v>0</v>
      </c>
      <c r="H85" s="368">
        <v>3912388.75</v>
      </c>
      <c r="I85" s="368">
        <v>117625.82</v>
      </c>
      <c r="J85" s="368">
        <v>1805127.18</v>
      </c>
      <c r="K85" s="337">
        <f>F85+H85+I85+J85</f>
        <v>28713898.2</v>
      </c>
      <c r="L85" s="369">
        <f>K85-G85</f>
        <v>28713898.2</v>
      </c>
      <c r="M85" s="368">
        <v>32682835.81</v>
      </c>
      <c r="N85" s="368">
        <v>0</v>
      </c>
      <c r="O85" s="368">
        <v>5580309.76</v>
      </c>
      <c r="P85" s="368">
        <v>167922.61</v>
      </c>
      <c r="Q85" s="368">
        <v>2572878.83</v>
      </c>
      <c r="R85" s="337">
        <f>M85+O85+P85+Q85</f>
        <v>41003947.01</v>
      </c>
      <c r="S85" s="337">
        <f>R85-N85</f>
        <v>41003947.01</v>
      </c>
      <c r="T85" s="368">
        <v>0</v>
      </c>
      <c r="U85" s="368">
        <v>0</v>
      </c>
      <c r="V85" s="368">
        <v>0</v>
      </c>
      <c r="W85" s="368">
        <v>0</v>
      </c>
      <c r="X85" s="368">
        <v>0</v>
      </c>
      <c r="Y85" s="337">
        <f>T85+V85+W85+X85</f>
        <v>0</v>
      </c>
      <c r="Z85" s="337">
        <f>Y85-U85</f>
        <v>0</v>
      </c>
      <c r="AA85" s="368">
        <v>0</v>
      </c>
      <c r="AB85" s="368">
        <v>0</v>
      </c>
      <c r="AC85" s="368">
        <v>0</v>
      </c>
      <c r="AD85" s="368">
        <v>0</v>
      </c>
      <c r="AE85" s="368">
        <v>0</v>
      </c>
      <c r="AF85" s="337">
        <f>AA85+AC85+AD85+AE85</f>
        <v>0</v>
      </c>
      <c r="AG85" s="337">
        <f>AF85-AB85</f>
        <v>0</v>
      </c>
      <c r="AH85" s="369">
        <f>K85+R85+Y85+AF85</f>
        <v>69717845.21</v>
      </c>
      <c r="AI85" s="369">
        <f>L85+S85+Z85+AG85</f>
        <v>69717845.21</v>
      </c>
    </row>
    <row r="86" spans="1:35" ht="12.75">
      <c r="A86" s="304">
        <v>5</v>
      </c>
      <c r="B86" s="308">
        <v>10</v>
      </c>
      <c r="C86" s="16">
        <v>3</v>
      </c>
      <c r="D86" s="17" t="s">
        <v>360</v>
      </c>
      <c r="E86" s="17"/>
      <c r="F86" s="368">
        <v>4497328.72</v>
      </c>
      <c r="G86" s="368">
        <v>0</v>
      </c>
      <c r="H86" s="368">
        <v>529556.24</v>
      </c>
      <c r="I86" s="368">
        <v>9396.29</v>
      </c>
      <c r="J86" s="368">
        <v>183108.82</v>
      </c>
      <c r="K86" s="369">
        <f>F86+H86+I86+J86</f>
        <v>5219390.07</v>
      </c>
      <c r="L86" s="369">
        <f>K86-G86</f>
        <v>5219390.07</v>
      </c>
      <c r="M86" s="368">
        <v>6424755.27</v>
      </c>
      <c r="N86" s="368">
        <v>0</v>
      </c>
      <c r="O86" s="368">
        <v>756508.87</v>
      </c>
      <c r="P86" s="368">
        <v>13423.28</v>
      </c>
      <c r="Q86" s="368">
        <v>261644.93</v>
      </c>
      <c r="R86" s="337">
        <f>M86+O86+P86+Q86</f>
        <v>7456332.35</v>
      </c>
      <c r="S86" s="337">
        <f>R86-N86</f>
        <v>7456332.35</v>
      </c>
      <c r="T86" s="368">
        <v>0</v>
      </c>
      <c r="U86" s="368">
        <v>0</v>
      </c>
      <c r="V86" s="368">
        <v>0</v>
      </c>
      <c r="W86" s="368">
        <v>0</v>
      </c>
      <c r="X86" s="368">
        <v>0</v>
      </c>
      <c r="Y86" s="337">
        <f>T86+V86+W86+X86</f>
        <v>0</v>
      </c>
      <c r="Z86" s="337">
        <f>Y86-U86</f>
        <v>0</v>
      </c>
      <c r="AA86" s="368">
        <v>0</v>
      </c>
      <c r="AB86" s="368">
        <v>0</v>
      </c>
      <c r="AC86" s="368">
        <v>0</v>
      </c>
      <c r="AD86" s="368">
        <v>0</v>
      </c>
      <c r="AE86" s="368">
        <v>0</v>
      </c>
      <c r="AF86" s="337">
        <f>AA86+AC86+AD86+AE86</f>
        <v>0</v>
      </c>
      <c r="AG86" s="337">
        <f>AF86-AB86</f>
        <v>0</v>
      </c>
      <c r="AH86" s="369">
        <f>K86+R86+Y86+AF86</f>
        <v>12675722.42</v>
      </c>
      <c r="AI86" s="369">
        <f>L86+S86+Z86+AG86</f>
        <v>12675722.42</v>
      </c>
    </row>
    <row r="87" spans="1:35" ht="12.75">
      <c r="A87" s="304">
        <v>6</v>
      </c>
      <c r="B87" s="308">
        <v>11</v>
      </c>
      <c r="C87" s="4">
        <v>4</v>
      </c>
      <c r="D87" s="5" t="s">
        <v>361</v>
      </c>
      <c r="E87" s="5"/>
      <c r="F87" s="368">
        <v>8536266.47</v>
      </c>
      <c r="G87" s="368">
        <v>0</v>
      </c>
      <c r="H87" s="368">
        <v>112731.81</v>
      </c>
      <c r="I87" s="368">
        <v>8285.63</v>
      </c>
      <c r="J87" s="368">
        <v>2199.75</v>
      </c>
      <c r="K87" s="337">
        <f>F87+H87+I87+J87</f>
        <v>8659483.660000002</v>
      </c>
      <c r="L87" s="369">
        <f>K87-G87</f>
        <v>8659483.660000002</v>
      </c>
      <c r="M87" s="368">
        <v>12194666.39</v>
      </c>
      <c r="N87" s="368">
        <v>0</v>
      </c>
      <c r="O87" s="368">
        <v>161045.47</v>
      </c>
      <c r="P87" s="368">
        <v>11836.62</v>
      </c>
      <c r="Q87" s="368">
        <v>3142.5</v>
      </c>
      <c r="R87" s="337">
        <f>M87+O87+P87+Q87</f>
        <v>12370690.98</v>
      </c>
      <c r="S87" s="337">
        <f>R87-N87</f>
        <v>12370690.98</v>
      </c>
      <c r="T87" s="368">
        <v>0</v>
      </c>
      <c r="U87" s="368">
        <v>0</v>
      </c>
      <c r="V87" s="368">
        <v>0</v>
      </c>
      <c r="W87" s="368">
        <v>0</v>
      </c>
      <c r="X87" s="368">
        <v>0</v>
      </c>
      <c r="Y87" s="337">
        <f>T87+V87+W87+X87</f>
        <v>0</v>
      </c>
      <c r="Z87" s="337">
        <f>Y87-U87</f>
        <v>0</v>
      </c>
      <c r="AA87" s="368">
        <v>0</v>
      </c>
      <c r="AB87" s="368">
        <v>0</v>
      </c>
      <c r="AC87" s="368">
        <v>0</v>
      </c>
      <c r="AD87" s="368">
        <v>0</v>
      </c>
      <c r="AE87" s="368">
        <v>0</v>
      </c>
      <c r="AF87" s="337">
        <f>AA87+AC87+AD87+AE87</f>
        <v>0</v>
      </c>
      <c r="AG87" s="337">
        <f>AF87-AB87</f>
        <v>0</v>
      </c>
      <c r="AH87" s="369">
        <f>K87+R87+Y87+AF87</f>
        <v>21030174.64</v>
      </c>
      <c r="AI87" s="369">
        <f>L87+S87+Z87+AG87</f>
        <v>21030174.64</v>
      </c>
    </row>
    <row r="88" spans="1:35" ht="12.75">
      <c r="A88" s="304">
        <v>7</v>
      </c>
      <c r="B88" s="308">
        <v>12</v>
      </c>
      <c r="C88" s="16">
        <v>5</v>
      </c>
      <c r="D88" s="17" t="s">
        <v>362</v>
      </c>
      <c r="E88" s="17"/>
      <c r="F88" s="368">
        <v>38042.23</v>
      </c>
      <c r="G88" s="368">
        <v>0</v>
      </c>
      <c r="H88" s="368">
        <v>1179.53</v>
      </c>
      <c r="I88" s="368">
        <v>61.41</v>
      </c>
      <c r="J88" s="368">
        <v>1019.74</v>
      </c>
      <c r="K88" s="337">
        <f>F88+H88+I88+J88</f>
        <v>40302.91</v>
      </c>
      <c r="L88" s="369">
        <f>K88-G88</f>
        <v>40302.91</v>
      </c>
      <c r="M88" s="368">
        <v>54346.07</v>
      </c>
      <c r="N88" s="368">
        <v>0</v>
      </c>
      <c r="O88" s="368">
        <v>1685.07</v>
      </c>
      <c r="P88" s="368">
        <v>87.74</v>
      </c>
      <c r="Q88" s="368">
        <v>1456.78</v>
      </c>
      <c r="R88" s="337">
        <f>M88+O88+P88+Q88</f>
        <v>57575.659999999996</v>
      </c>
      <c r="S88" s="337">
        <f>R88-N88</f>
        <v>57575.659999999996</v>
      </c>
      <c r="T88" s="368">
        <v>0</v>
      </c>
      <c r="U88" s="368">
        <v>0</v>
      </c>
      <c r="V88" s="368">
        <v>0</v>
      </c>
      <c r="W88" s="368">
        <v>0</v>
      </c>
      <c r="X88" s="368">
        <v>0</v>
      </c>
      <c r="Y88" s="337">
        <f>T88+V88+W88+X88</f>
        <v>0</v>
      </c>
      <c r="Z88" s="337">
        <f>Y88-U88</f>
        <v>0</v>
      </c>
      <c r="AA88" s="368">
        <v>0</v>
      </c>
      <c r="AB88" s="368">
        <v>0</v>
      </c>
      <c r="AC88" s="368">
        <v>0</v>
      </c>
      <c r="AD88" s="368">
        <v>0</v>
      </c>
      <c r="AE88" s="368">
        <v>0</v>
      </c>
      <c r="AF88" s="337">
        <f>AA88+AC88+AD88+AE88</f>
        <v>0</v>
      </c>
      <c r="AG88" s="337">
        <f>AF88-AB88</f>
        <v>0</v>
      </c>
      <c r="AH88" s="369">
        <f>K88+R88+Y88+AF88</f>
        <v>97878.57</v>
      </c>
      <c r="AI88" s="369">
        <f>L88+S88+Z88+AG88</f>
        <v>97878.57</v>
      </c>
    </row>
    <row r="89" spans="1:35" ht="12.75">
      <c r="A89" s="304">
        <v>8</v>
      </c>
      <c r="B89" s="308">
        <v>13</v>
      </c>
      <c r="C89" s="4">
        <v>6</v>
      </c>
      <c r="D89" s="5" t="s">
        <v>363</v>
      </c>
      <c r="E89" s="5"/>
      <c r="F89" s="368">
        <v>0</v>
      </c>
      <c r="G89" s="368">
        <v>0</v>
      </c>
      <c r="H89" s="368">
        <v>0</v>
      </c>
      <c r="I89" s="368">
        <v>0</v>
      </c>
      <c r="J89" s="368">
        <v>0</v>
      </c>
      <c r="K89" s="337">
        <f>F89+H89+I89+J89</f>
        <v>0</v>
      </c>
      <c r="L89" s="369">
        <f>K89-G89</f>
        <v>0</v>
      </c>
      <c r="M89" s="368">
        <v>0</v>
      </c>
      <c r="N89" s="368">
        <v>0</v>
      </c>
      <c r="O89" s="368">
        <v>0</v>
      </c>
      <c r="P89" s="368">
        <v>0</v>
      </c>
      <c r="Q89" s="368">
        <v>0</v>
      </c>
      <c r="R89" s="337">
        <f>M89+O89+P89+Q89</f>
        <v>0</v>
      </c>
      <c r="S89" s="337">
        <f>R89-N89</f>
        <v>0</v>
      </c>
      <c r="T89" s="368">
        <v>0</v>
      </c>
      <c r="U89" s="368">
        <v>0</v>
      </c>
      <c r="V89" s="368">
        <v>0</v>
      </c>
      <c r="W89" s="368">
        <v>0</v>
      </c>
      <c r="X89" s="368">
        <v>0</v>
      </c>
      <c r="Y89" s="337">
        <f>T89+V89+W89+X89</f>
        <v>0</v>
      </c>
      <c r="Z89" s="337">
        <f>Y89-U89</f>
        <v>0</v>
      </c>
      <c r="AA89" s="368">
        <v>0</v>
      </c>
      <c r="AB89" s="368">
        <v>0</v>
      </c>
      <c r="AC89" s="368">
        <v>0</v>
      </c>
      <c r="AD89" s="368">
        <v>0</v>
      </c>
      <c r="AE89" s="368">
        <v>0</v>
      </c>
      <c r="AF89" s="337">
        <f>AA89+AC89+AD89+AE89</f>
        <v>0</v>
      </c>
      <c r="AG89" s="337">
        <f>AF89-AB89</f>
        <v>0</v>
      </c>
      <c r="AH89" s="369">
        <f>K89+R89+Y89+AF89</f>
        <v>0</v>
      </c>
      <c r="AI89" s="369">
        <f>L89+S89+Z89+AG89</f>
        <v>0</v>
      </c>
    </row>
    <row r="90" spans="1:35" ht="12.75">
      <c r="A90" s="304">
        <v>9</v>
      </c>
      <c r="B90" s="308">
        <v>14</v>
      </c>
      <c r="C90" s="16">
        <v>7</v>
      </c>
      <c r="D90" s="17" t="s">
        <v>364</v>
      </c>
      <c r="E90" s="17"/>
      <c r="F90" s="341"/>
      <c r="G90" s="343"/>
      <c r="H90" s="341"/>
      <c r="I90" s="341"/>
      <c r="J90" s="341"/>
      <c r="K90" s="341"/>
      <c r="L90" s="341"/>
      <c r="M90" s="343"/>
      <c r="N90" s="343"/>
      <c r="O90" s="343"/>
      <c r="P90" s="343"/>
      <c r="Q90" s="343"/>
      <c r="R90" s="343"/>
      <c r="S90" s="343"/>
      <c r="T90" s="380"/>
      <c r="U90" s="380"/>
      <c r="V90" s="380"/>
      <c r="W90" s="380"/>
      <c r="X90" s="380"/>
      <c r="Y90" s="343"/>
      <c r="Z90" s="343"/>
      <c r="AA90" s="380"/>
      <c r="AB90" s="380"/>
      <c r="AC90" s="380"/>
      <c r="AD90" s="380"/>
      <c r="AE90" s="380"/>
      <c r="AF90" s="343"/>
      <c r="AG90" s="343"/>
      <c r="AH90" s="341"/>
      <c r="AI90" s="344"/>
    </row>
    <row r="91" spans="1:35" ht="12.75">
      <c r="A91" s="304">
        <v>11</v>
      </c>
      <c r="B91" s="308">
        <v>15</v>
      </c>
      <c r="C91" s="4"/>
      <c r="D91" s="345" t="s">
        <v>365</v>
      </c>
      <c r="E91" s="6" t="s">
        <v>366</v>
      </c>
      <c r="F91" s="368">
        <v>3085.41</v>
      </c>
      <c r="G91" s="368">
        <v>0</v>
      </c>
      <c r="H91" s="368">
        <v>0</v>
      </c>
      <c r="I91" s="368">
        <v>0</v>
      </c>
      <c r="J91" s="368">
        <v>0</v>
      </c>
      <c r="K91" s="369">
        <f>F91+H91+I91+J91</f>
        <v>3085.41</v>
      </c>
      <c r="L91" s="369">
        <f>K91-G91</f>
        <v>3085.41</v>
      </c>
      <c r="M91" s="368">
        <v>4407.74</v>
      </c>
      <c r="N91" s="368">
        <v>0</v>
      </c>
      <c r="O91" s="368">
        <v>0</v>
      </c>
      <c r="P91" s="368">
        <v>0</v>
      </c>
      <c r="Q91" s="368">
        <v>0</v>
      </c>
      <c r="R91" s="337">
        <f>M91+O91+P91+Q91</f>
        <v>4407.74</v>
      </c>
      <c r="S91" s="337">
        <f>R91-N91</f>
        <v>4407.74</v>
      </c>
      <c r="T91" s="368">
        <v>0</v>
      </c>
      <c r="U91" s="368">
        <v>0</v>
      </c>
      <c r="V91" s="368">
        <v>0</v>
      </c>
      <c r="W91" s="368">
        <v>0</v>
      </c>
      <c r="X91" s="368">
        <v>0</v>
      </c>
      <c r="Y91" s="337">
        <f>T91+V91+W91+X91</f>
        <v>0</v>
      </c>
      <c r="Z91" s="337">
        <f>Y91-U91</f>
        <v>0</v>
      </c>
      <c r="AA91" s="368">
        <v>0</v>
      </c>
      <c r="AB91" s="368">
        <v>0</v>
      </c>
      <c r="AC91" s="368">
        <v>0</v>
      </c>
      <c r="AD91" s="368">
        <v>0</v>
      </c>
      <c r="AE91" s="368">
        <v>0</v>
      </c>
      <c r="AF91" s="337">
        <f>AA91+AC91+AD91+AE91</f>
        <v>0</v>
      </c>
      <c r="AG91" s="337">
        <f>AF91-AB91</f>
        <v>0</v>
      </c>
      <c r="AH91" s="369">
        <f>K91+R91+Y91+AF91</f>
        <v>7493.15</v>
      </c>
      <c r="AI91" s="369">
        <f>L91+S91+Z91+AG91</f>
        <v>7493.15</v>
      </c>
    </row>
    <row r="92" spans="1:35" ht="12.75">
      <c r="A92" s="304">
        <v>12</v>
      </c>
      <c r="B92" s="308">
        <v>16</v>
      </c>
      <c r="C92" s="4"/>
      <c r="D92" s="5" t="s">
        <v>367</v>
      </c>
      <c r="E92" s="6" t="s">
        <v>368</v>
      </c>
      <c r="F92" s="368">
        <v>1315.13</v>
      </c>
      <c r="G92" s="368">
        <v>0</v>
      </c>
      <c r="H92" s="368">
        <v>0</v>
      </c>
      <c r="I92" s="368">
        <v>0</v>
      </c>
      <c r="J92" s="368">
        <v>0</v>
      </c>
      <c r="K92" s="369">
        <f>F92+H92+I92+J92</f>
        <v>1315.13</v>
      </c>
      <c r="L92" s="369">
        <f>K92-G92</f>
        <v>1315.13</v>
      </c>
      <c r="M92" s="368">
        <v>1878.75</v>
      </c>
      <c r="N92" s="368">
        <v>0</v>
      </c>
      <c r="O92" s="368">
        <v>0</v>
      </c>
      <c r="P92" s="368">
        <v>0</v>
      </c>
      <c r="Q92" s="368">
        <v>0</v>
      </c>
      <c r="R92" s="337">
        <f>M92+O92+P92+Q92</f>
        <v>1878.75</v>
      </c>
      <c r="S92" s="337">
        <f>R92-N92</f>
        <v>1878.75</v>
      </c>
      <c r="T92" s="368">
        <v>0</v>
      </c>
      <c r="U92" s="368">
        <v>0</v>
      </c>
      <c r="V92" s="368">
        <v>0</v>
      </c>
      <c r="W92" s="368">
        <v>0</v>
      </c>
      <c r="X92" s="368">
        <v>0</v>
      </c>
      <c r="Y92" s="337">
        <f>T92+V92+W92+X92</f>
        <v>0</v>
      </c>
      <c r="Z92" s="337">
        <f>Y92-U92</f>
        <v>0</v>
      </c>
      <c r="AA92" s="368">
        <v>0</v>
      </c>
      <c r="AB92" s="368">
        <v>0</v>
      </c>
      <c r="AC92" s="368">
        <v>0</v>
      </c>
      <c r="AD92" s="368">
        <v>0</v>
      </c>
      <c r="AE92" s="368">
        <v>0</v>
      </c>
      <c r="AF92" s="337">
        <f>AA92+AC92+AD92+AE92</f>
        <v>0</v>
      </c>
      <c r="AG92" s="337">
        <f>AF92-AB92</f>
        <v>0</v>
      </c>
      <c r="AH92" s="369">
        <f>K92+R92+Y92+AF92</f>
        <v>3193.88</v>
      </c>
      <c r="AI92" s="369">
        <f>L92+S92+Z92+AG92</f>
        <v>3193.88</v>
      </c>
    </row>
    <row r="93" spans="1:35" ht="12.75">
      <c r="A93" s="304">
        <v>13</v>
      </c>
      <c r="B93" s="308">
        <v>17</v>
      </c>
      <c r="C93" s="4"/>
      <c r="D93" s="5" t="s">
        <v>369</v>
      </c>
      <c r="E93" s="6" t="s">
        <v>370</v>
      </c>
      <c r="F93" s="368">
        <v>2609.29</v>
      </c>
      <c r="G93" s="368">
        <v>0</v>
      </c>
      <c r="H93" s="368">
        <v>0</v>
      </c>
      <c r="I93" s="368">
        <v>0</v>
      </c>
      <c r="J93" s="368">
        <v>0</v>
      </c>
      <c r="K93" s="369">
        <f>F93+H93+I93+J93</f>
        <v>2609.29</v>
      </c>
      <c r="L93" s="369">
        <f>K93-G93</f>
        <v>2609.29</v>
      </c>
      <c r="M93" s="368">
        <v>4183.5</v>
      </c>
      <c r="N93" s="368">
        <v>0</v>
      </c>
      <c r="O93" s="368">
        <v>0</v>
      </c>
      <c r="P93" s="368">
        <v>0</v>
      </c>
      <c r="Q93" s="368">
        <v>0</v>
      </c>
      <c r="R93" s="337">
        <f>M93+O93+P93+Q93</f>
        <v>4183.5</v>
      </c>
      <c r="S93" s="337">
        <f>R93-N93</f>
        <v>4183.5</v>
      </c>
      <c r="T93" s="368">
        <v>0</v>
      </c>
      <c r="U93" s="368">
        <v>0</v>
      </c>
      <c r="V93" s="368">
        <v>0</v>
      </c>
      <c r="W93" s="368">
        <v>0</v>
      </c>
      <c r="X93" s="368">
        <v>0</v>
      </c>
      <c r="Y93" s="337">
        <f>T93+V93+W93+X93</f>
        <v>0</v>
      </c>
      <c r="Z93" s="337">
        <f>Y93-U93</f>
        <v>0</v>
      </c>
      <c r="AA93" s="368">
        <v>0</v>
      </c>
      <c r="AB93" s="368">
        <v>0</v>
      </c>
      <c r="AC93" s="368">
        <v>0</v>
      </c>
      <c r="AD93" s="368">
        <v>0</v>
      </c>
      <c r="AE93" s="368">
        <v>0</v>
      </c>
      <c r="AF93" s="337">
        <f>AA93+AC93+AD93+AE93</f>
        <v>0</v>
      </c>
      <c r="AG93" s="337">
        <f>AF93-AB93</f>
        <v>0</v>
      </c>
      <c r="AH93" s="369">
        <f>K93+R93+Y93+AF93</f>
        <v>6792.79</v>
      </c>
      <c r="AI93" s="369">
        <f>L93+S93+Z93+AG93</f>
        <v>6792.79</v>
      </c>
    </row>
    <row r="94" spans="1:35" ht="12.75">
      <c r="A94" s="304">
        <v>14</v>
      </c>
      <c r="B94" s="308">
        <v>18</v>
      </c>
      <c r="C94" s="4"/>
      <c r="D94" s="5" t="s">
        <v>371</v>
      </c>
      <c r="E94" s="346" t="s">
        <v>372</v>
      </c>
      <c r="F94" s="368">
        <v>0</v>
      </c>
      <c r="G94" s="368">
        <v>0</v>
      </c>
      <c r="H94" s="368">
        <v>0</v>
      </c>
      <c r="I94" s="368">
        <v>0</v>
      </c>
      <c r="J94" s="368">
        <v>0</v>
      </c>
      <c r="K94" s="369">
        <f>F94+H94+I94+J94</f>
        <v>0</v>
      </c>
      <c r="L94" s="369">
        <f>K94-G94</f>
        <v>0</v>
      </c>
      <c r="M94" s="368">
        <v>0</v>
      </c>
      <c r="N94" s="368">
        <v>0</v>
      </c>
      <c r="O94" s="368">
        <v>0</v>
      </c>
      <c r="P94" s="368">
        <v>0</v>
      </c>
      <c r="Q94" s="368">
        <v>0</v>
      </c>
      <c r="R94" s="337">
        <f>M94+O94+P94+Q94</f>
        <v>0</v>
      </c>
      <c r="S94" s="337">
        <f>R94-N94</f>
        <v>0</v>
      </c>
      <c r="T94" s="368">
        <v>0</v>
      </c>
      <c r="U94" s="368">
        <v>0</v>
      </c>
      <c r="V94" s="368">
        <v>0</v>
      </c>
      <c r="W94" s="368">
        <v>0</v>
      </c>
      <c r="X94" s="368">
        <v>0</v>
      </c>
      <c r="Y94" s="337">
        <f>T94+V94+W94+X94</f>
        <v>0</v>
      </c>
      <c r="Z94" s="337">
        <f>Y94-U94</f>
        <v>0</v>
      </c>
      <c r="AA94" s="368">
        <v>0</v>
      </c>
      <c r="AB94" s="368">
        <v>0</v>
      </c>
      <c r="AC94" s="368">
        <v>0</v>
      </c>
      <c r="AD94" s="368">
        <v>0</v>
      </c>
      <c r="AE94" s="368">
        <v>0</v>
      </c>
      <c r="AF94" s="337">
        <f>AA94+AC94+AD94+AE94</f>
        <v>0</v>
      </c>
      <c r="AG94" s="337">
        <f>AF94-AB94</f>
        <v>0</v>
      </c>
      <c r="AH94" s="369">
        <f>K94+R94+Y94+AF94</f>
        <v>0</v>
      </c>
      <c r="AI94" s="369">
        <f>L94+S94+Z94+AG94</f>
        <v>0</v>
      </c>
    </row>
    <row r="95" spans="1:35" ht="12.75">
      <c r="A95" s="304">
        <v>15</v>
      </c>
      <c r="B95" s="308">
        <v>19</v>
      </c>
      <c r="C95" s="4"/>
      <c r="D95" s="5" t="s">
        <v>373</v>
      </c>
      <c r="E95" s="5" t="s">
        <v>374</v>
      </c>
      <c r="F95" s="367">
        <v>0</v>
      </c>
      <c r="G95" s="367">
        <v>0</v>
      </c>
      <c r="H95" s="367">
        <v>0</v>
      </c>
      <c r="I95" s="367">
        <v>0</v>
      </c>
      <c r="J95" s="367">
        <v>0</v>
      </c>
      <c r="K95" s="369">
        <f>F95+H95+I95+J95</f>
        <v>0</v>
      </c>
      <c r="L95" s="369">
        <f>K95-G95</f>
        <v>0</v>
      </c>
      <c r="M95" s="367">
        <v>0</v>
      </c>
      <c r="N95" s="367">
        <v>0</v>
      </c>
      <c r="O95" s="367">
        <v>0</v>
      </c>
      <c r="P95" s="367">
        <v>0</v>
      </c>
      <c r="Q95" s="367">
        <v>0</v>
      </c>
      <c r="R95" s="337">
        <f>M95+O95+P95+Q95</f>
        <v>0</v>
      </c>
      <c r="S95" s="337">
        <f>R95-N95</f>
        <v>0</v>
      </c>
      <c r="T95" s="367">
        <v>0</v>
      </c>
      <c r="U95" s="367">
        <v>0</v>
      </c>
      <c r="V95" s="367">
        <v>0</v>
      </c>
      <c r="W95" s="367">
        <v>0</v>
      </c>
      <c r="X95" s="367">
        <v>0</v>
      </c>
      <c r="Y95" s="337">
        <f>T95+V95+W95+X95</f>
        <v>0</v>
      </c>
      <c r="Z95" s="337">
        <f>Y95-U95</f>
        <v>0</v>
      </c>
      <c r="AA95" s="367">
        <v>0</v>
      </c>
      <c r="AB95" s="367">
        <v>0</v>
      </c>
      <c r="AC95" s="367">
        <v>0</v>
      </c>
      <c r="AD95" s="367">
        <v>0</v>
      </c>
      <c r="AE95" s="367">
        <v>0</v>
      </c>
      <c r="AF95" s="337">
        <f>AA95+AC95+AD95+AE95</f>
        <v>0</v>
      </c>
      <c r="AG95" s="337">
        <f>AF95-AB95</f>
        <v>0</v>
      </c>
      <c r="AH95" s="369">
        <f>K95+R95+Y95+AF95</f>
        <v>0</v>
      </c>
      <c r="AI95" s="369">
        <f>L95+S95+Z95+AG95</f>
        <v>0</v>
      </c>
    </row>
    <row r="96" spans="1:35" ht="12.75">
      <c r="A96" s="304">
        <v>16</v>
      </c>
      <c r="B96" s="308">
        <v>20</v>
      </c>
      <c r="C96" s="10"/>
      <c r="D96" s="11" t="s">
        <v>375</v>
      </c>
      <c r="E96" s="11" t="s">
        <v>376</v>
      </c>
      <c r="F96" s="368">
        <v>2104873.35</v>
      </c>
      <c r="G96" s="368">
        <v>168611.85</v>
      </c>
      <c r="H96" s="368">
        <v>334417.68</v>
      </c>
      <c r="I96" s="368">
        <v>2826.65</v>
      </c>
      <c r="J96" s="368">
        <v>114016.97</v>
      </c>
      <c r="K96" s="369">
        <f>F96+H96+I96+J96</f>
        <v>2556134.6500000004</v>
      </c>
      <c r="L96" s="369">
        <f>K96-G96</f>
        <v>2387522.8000000003</v>
      </c>
      <c r="M96" s="368">
        <v>2506312.04</v>
      </c>
      <c r="N96" s="368">
        <v>168611.85</v>
      </c>
      <c r="O96" s="368">
        <v>393590.58</v>
      </c>
      <c r="P96" s="368">
        <v>4038.07</v>
      </c>
      <c r="Q96" s="368">
        <v>131584.52</v>
      </c>
      <c r="R96" s="337">
        <f>M96+O96+P96+Q96</f>
        <v>3035525.21</v>
      </c>
      <c r="S96" s="337">
        <f>R96-N96</f>
        <v>2866913.36</v>
      </c>
      <c r="T96" s="368">
        <v>0</v>
      </c>
      <c r="U96" s="368">
        <v>0</v>
      </c>
      <c r="V96" s="368">
        <v>0</v>
      </c>
      <c r="W96" s="368">
        <v>0</v>
      </c>
      <c r="X96" s="368">
        <v>0</v>
      </c>
      <c r="Y96" s="337">
        <f>T96+V96+W96+X96</f>
        <v>0</v>
      </c>
      <c r="Z96" s="337">
        <f>Y96-U96</f>
        <v>0</v>
      </c>
      <c r="AA96" s="368">
        <v>0</v>
      </c>
      <c r="AB96" s="368">
        <v>0</v>
      </c>
      <c r="AC96" s="368">
        <v>0</v>
      </c>
      <c r="AD96" s="368">
        <v>0</v>
      </c>
      <c r="AE96" s="368">
        <v>0</v>
      </c>
      <c r="AF96" s="337">
        <f>AA96+AC96+AD96+AE96</f>
        <v>0</v>
      </c>
      <c r="AG96" s="337">
        <f>AF96-AB96</f>
        <v>0</v>
      </c>
      <c r="AH96" s="369">
        <f>K96+R96+Y96+AF96</f>
        <v>5591659.86</v>
      </c>
      <c r="AI96" s="369">
        <f>L96+S96+Z96+AG96</f>
        <v>5254436.16</v>
      </c>
    </row>
    <row r="97" spans="1:35" ht="12.75">
      <c r="A97" s="304">
        <v>17</v>
      </c>
      <c r="B97" s="308">
        <v>21</v>
      </c>
      <c r="C97" s="36" t="s">
        <v>377</v>
      </c>
      <c r="D97" s="347"/>
      <c r="E97" s="5"/>
      <c r="F97" s="337">
        <f>SUM(F84:F96)</f>
        <v>55026193.17999999</v>
      </c>
      <c r="G97" s="337">
        <f>SUM(G84:G96)</f>
        <v>168611.85</v>
      </c>
      <c r="H97" s="337">
        <f>SUM(H84:H96)</f>
        <v>8398004.76</v>
      </c>
      <c r="I97" s="337">
        <f>SUM(I84:I96)</f>
        <v>232851.62000000002</v>
      </c>
      <c r="J97" s="337">
        <f>SUM(J84:J96)</f>
        <v>3567390.13</v>
      </c>
      <c r="K97" s="337">
        <f>SUM(K84:K96)</f>
        <v>67224439.69</v>
      </c>
      <c r="L97" s="369">
        <f>K97-G97</f>
        <v>67055827.839999996</v>
      </c>
      <c r="M97" s="337">
        <f>SUM(M84:M96)</f>
        <v>78105083.75999999</v>
      </c>
      <c r="N97" s="337">
        <f>SUM(N84:N96)</f>
        <v>168611.85</v>
      </c>
      <c r="O97" s="337">
        <f>SUM(O84:O96)</f>
        <v>11901565.08</v>
      </c>
      <c r="P97" s="337">
        <f>SUM(P84:P96)</f>
        <v>332435.38</v>
      </c>
      <c r="Q97" s="337">
        <f>SUM(Q84:Q96)</f>
        <v>5058915.239999999</v>
      </c>
      <c r="R97" s="337">
        <f>SUM(R84:R96)</f>
        <v>95397999.45999998</v>
      </c>
      <c r="S97" s="337">
        <f>R97-N97</f>
        <v>95229387.60999998</v>
      </c>
      <c r="T97" s="337">
        <f>SUM(T84:T96)</f>
        <v>0</v>
      </c>
      <c r="U97" s="337">
        <f>SUM(U84:U96)</f>
        <v>0</v>
      </c>
      <c r="V97" s="337">
        <f>SUM(V84:V96)</f>
        <v>0</v>
      </c>
      <c r="W97" s="337">
        <f>SUM(W84:W96)</f>
        <v>0</v>
      </c>
      <c r="X97" s="337">
        <f>SUM(X84:X96)</f>
        <v>0</v>
      </c>
      <c r="Y97" s="337">
        <f>SUM(Y84:Y96)</f>
        <v>0</v>
      </c>
      <c r="Z97" s="337">
        <f>SUM(Z84:Z96)</f>
        <v>0</v>
      </c>
      <c r="AA97" s="337">
        <f>SUM(AA84:AA96)</f>
        <v>0</v>
      </c>
      <c r="AB97" s="337">
        <f>SUM(AB84:AB96)</f>
        <v>0</v>
      </c>
      <c r="AC97" s="337">
        <f>SUM(AC84:AC96)</f>
        <v>0</v>
      </c>
      <c r="AD97" s="337">
        <f>SUM(AD84:AD96)</f>
        <v>0</v>
      </c>
      <c r="AE97" s="337">
        <f>SUM(AE84:AE96)</f>
        <v>0</v>
      </c>
      <c r="AF97" s="337">
        <f>SUM(AF84:AF96)</f>
        <v>0</v>
      </c>
      <c r="AG97" s="337">
        <f>SUM(AG84:AG96)</f>
        <v>0</v>
      </c>
      <c r="AH97" s="337">
        <f>SUM(AH84:AH96)</f>
        <v>162622439.14999998</v>
      </c>
      <c r="AI97" s="337">
        <f>SUM(AI84:AI96)</f>
        <v>162285215.44999996</v>
      </c>
    </row>
    <row r="98" spans="1:35" ht="12.75">
      <c r="A98" s="304"/>
      <c r="B98" s="308"/>
      <c r="C98" s="36" t="s">
        <v>388</v>
      </c>
      <c r="D98" s="347"/>
      <c r="E98" s="5"/>
      <c r="F98" s="337"/>
      <c r="G98" s="337"/>
      <c r="H98" s="337"/>
      <c r="I98" s="337"/>
      <c r="J98" s="337"/>
      <c r="K98" s="337"/>
      <c r="L98" s="369">
        <v>0</v>
      </c>
      <c r="M98" s="337"/>
      <c r="N98" s="337"/>
      <c r="O98" s="337"/>
      <c r="P98" s="337"/>
      <c r="Q98" s="337"/>
      <c r="R98" s="337"/>
      <c r="S98" s="337">
        <v>0</v>
      </c>
      <c r="T98" s="337"/>
      <c r="U98" s="337"/>
      <c r="V98" s="337"/>
      <c r="W98" s="337"/>
      <c r="X98" s="337"/>
      <c r="Y98" s="337"/>
      <c r="Z98" s="337"/>
      <c r="AA98" s="337"/>
      <c r="AB98" s="337"/>
      <c r="AC98" s="337"/>
      <c r="AD98" s="337"/>
      <c r="AE98" s="337"/>
      <c r="AF98" s="337"/>
      <c r="AG98" s="337"/>
      <c r="AH98" s="337"/>
      <c r="AI98" s="337"/>
    </row>
    <row r="99" spans="1:35" ht="12.75">
      <c r="A99" s="304"/>
      <c r="B99" s="308"/>
      <c r="C99" s="36" t="s">
        <v>389</v>
      </c>
      <c r="D99" s="347"/>
      <c r="E99" s="5"/>
      <c r="F99" s="337"/>
      <c r="G99" s="337"/>
      <c r="H99" s="337"/>
      <c r="I99" s="337"/>
      <c r="J99" s="337"/>
      <c r="K99" s="337"/>
      <c r="L99" s="369">
        <f>L97+L98</f>
        <v>67055827.839999996</v>
      </c>
      <c r="M99" s="337"/>
      <c r="N99" s="337"/>
      <c r="O99" s="337"/>
      <c r="P99" s="337"/>
      <c r="Q99" s="337"/>
      <c r="R99" s="337"/>
      <c r="S99" s="337">
        <f>S97+S98</f>
        <v>95229387.60999998</v>
      </c>
      <c r="T99" s="337"/>
      <c r="U99" s="337"/>
      <c r="V99" s="337"/>
      <c r="W99" s="337"/>
      <c r="X99" s="337"/>
      <c r="Y99" s="337"/>
      <c r="Z99" s="337"/>
      <c r="AA99" s="337"/>
      <c r="AB99" s="337"/>
      <c r="AC99" s="337"/>
      <c r="AD99" s="337"/>
      <c r="AE99" s="337"/>
      <c r="AF99" s="337"/>
      <c r="AG99" s="337"/>
      <c r="AH99" s="337"/>
      <c r="AI99" s="337"/>
    </row>
    <row r="100" spans="1:35" ht="12.75">
      <c r="A100" s="304">
        <v>18</v>
      </c>
      <c r="B100" s="308">
        <v>22</v>
      </c>
      <c r="C100" s="348" t="s">
        <v>378</v>
      </c>
      <c r="D100" s="345"/>
      <c r="E100" s="346"/>
      <c r="F100" s="719"/>
      <c r="G100" s="719"/>
      <c r="H100" s="719"/>
      <c r="I100" s="719"/>
      <c r="J100" s="719"/>
      <c r="K100" s="719"/>
      <c r="L100" s="719"/>
      <c r="M100" s="720"/>
      <c r="N100" s="720"/>
      <c r="O100" s="720"/>
      <c r="P100" s="720"/>
      <c r="Q100" s="720"/>
      <c r="R100" s="720"/>
      <c r="S100" s="720"/>
      <c r="T100" s="721"/>
      <c r="U100" s="721"/>
      <c r="V100" s="721"/>
      <c r="W100" s="721"/>
      <c r="X100" s="721"/>
      <c r="Y100" s="721"/>
      <c r="Z100" s="721"/>
      <c r="AA100" s="721"/>
      <c r="AB100" s="721"/>
      <c r="AC100" s="721"/>
      <c r="AD100" s="721"/>
      <c r="AE100" s="721"/>
      <c r="AF100" s="721"/>
      <c r="AG100" s="721"/>
      <c r="AH100" s="721"/>
      <c r="AI100" s="349"/>
    </row>
    <row r="101" spans="1:35" ht="12.75">
      <c r="A101" s="304">
        <v>19</v>
      </c>
      <c r="B101" s="308">
        <v>23</v>
      </c>
      <c r="C101" s="7"/>
      <c r="D101" s="8" t="s">
        <v>14</v>
      </c>
      <c r="E101" s="9"/>
      <c r="F101" s="368">
        <f>F97</f>
        <v>55026193.17999999</v>
      </c>
      <c r="G101" s="368">
        <f>G97</f>
        <v>168611.85</v>
      </c>
      <c r="H101" s="368">
        <f>H97</f>
        <v>8398004.76</v>
      </c>
      <c r="I101" s="368">
        <f>I97</f>
        <v>232851.62000000002</v>
      </c>
      <c r="J101" s="368">
        <f>J97</f>
        <v>3567390.13</v>
      </c>
      <c r="K101" s="369">
        <f>F101+H101+I101+J101</f>
        <v>67224439.68999998</v>
      </c>
      <c r="L101" s="369">
        <f>K101-G101</f>
        <v>67055827.83999998</v>
      </c>
      <c r="M101" s="368">
        <f>M97</f>
        <v>78105083.75999999</v>
      </c>
      <c r="N101" s="368">
        <f>N97</f>
        <v>168611.85</v>
      </c>
      <c r="O101" s="368">
        <f>O97</f>
        <v>11901565.08</v>
      </c>
      <c r="P101" s="368">
        <f>P97</f>
        <v>332435.38</v>
      </c>
      <c r="Q101" s="368">
        <f>Q97</f>
        <v>5058915.239999999</v>
      </c>
      <c r="R101" s="337">
        <f>M101+O101+P101+Q101</f>
        <v>95397999.45999998</v>
      </c>
      <c r="S101" s="337">
        <f>R101-N101</f>
        <v>95229387.60999998</v>
      </c>
      <c r="T101" s="368">
        <f>T97</f>
        <v>0</v>
      </c>
      <c r="U101" s="368">
        <f>U97</f>
        <v>0</v>
      </c>
      <c r="V101" s="368">
        <f>V97</f>
        <v>0</v>
      </c>
      <c r="W101" s="368">
        <f>W97</f>
        <v>0</v>
      </c>
      <c r="X101" s="368">
        <f>X97</f>
        <v>0</v>
      </c>
      <c r="Y101" s="337">
        <f>T101+V101+W101+X101</f>
        <v>0</v>
      </c>
      <c r="Z101" s="337">
        <f>Y101-U101</f>
        <v>0</v>
      </c>
      <c r="AA101" s="368">
        <f>AA97</f>
        <v>0</v>
      </c>
      <c r="AB101" s="368">
        <f>AB97</f>
        <v>0</v>
      </c>
      <c r="AC101" s="368">
        <f>AC97</f>
        <v>0</v>
      </c>
      <c r="AD101" s="368">
        <f>AD97</f>
        <v>0</v>
      </c>
      <c r="AE101" s="368">
        <f>AE97</f>
        <v>0</v>
      </c>
      <c r="AF101" s="337">
        <f>AA101+AC101+AD101+AE101</f>
        <v>0</v>
      </c>
      <c r="AG101" s="337">
        <f>AF101-AB101</f>
        <v>0</v>
      </c>
      <c r="AH101" s="369">
        <f>K101+R101+Y101+AF101</f>
        <v>162622439.14999998</v>
      </c>
      <c r="AI101" s="369">
        <f>L101+S101+Z101+AG101</f>
        <v>162285215.44999996</v>
      </c>
    </row>
    <row r="102" spans="1:35" ht="12.75">
      <c r="A102" s="304">
        <v>20</v>
      </c>
      <c r="B102" s="308">
        <v>24</v>
      </c>
      <c r="C102" s="4"/>
      <c r="D102" s="5" t="s">
        <v>379</v>
      </c>
      <c r="E102" s="6"/>
      <c r="F102" s="368"/>
      <c r="G102" s="368"/>
      <c r="H102" s="368"/>
      <c r="I102" s="368"/>
      <c r="J102" s="368"/>
      <c r="K102" s="369">
        <f>F102+H102+I102+J102</f>
        <v>0</v>
      </c>
      <c r="L102" s="369">
        <f>K102-G102</f>
        <v>0</v>
      </c>
      <c r="M102" s="368"/>
      <c r="N102" s="368"/>
      <c r="O102" s="368"/>
      <c r="P102" s="368"/>
      <c r="Q102" s="368"/>
      <c r="R102" s="337">
        <f>M102+O102+P102+Q102</f>
        <v>0</v>
      </c>
      <c r="S102" s="337">
        <f>R102-N102</f>
        <v>0</v>
      </c>
      <c r="T102" s="379"/>
      <c r="U102" s="379"/>
      <c r="V102" s="379"/>
      <c r="W102" s="379"/>
      <c r="X102" s="379"/>
      <c r="Y102" s="337">
        <f>T102+V102+W102+X102</f>
        <v>0</v>
      </c>
      <c r="Z102" s="337">
        <f>Y102-U102</f>
        <v>0</v>
      </c>
      <c r="AA102" s="379"/>
      <c r="AB102" s="379"/>
      <c r="AC102" s="379"/>
      <c r="AD102" s="379"/>
      <c r="AE102" s="379"/>
      <c r="AF102" s="337">
        <f>AA102+AC102+AD102+AE102</f>
        <v>0</v>
      </c>
      <c r="AG102" s="337">
        <f>AF102-AB102</f>
        <v>0</v>
      </c>
      <c r="AH102" s="369">
        <f>K102+R102+Y102+AF102</f>
        <v>0</v>
      </c>
      <c r="AI102" s="369">
        <f>L102+S102+Z102+AG102</f>
        <v>0</v>
      </c>
    </row>
    <row r="103" spans="1:35" ht="12.75">
      <c r="A103" s="304">
        <v>21</v>
      </c>
      <c r="B103" s="308">
        <v>25</v>
      </c>
      <c r="C103" s="4"/>
      <c r="D103" s="5" t="s">
        <v>380</v>
      </c>
      <c r="E103" s="6"/>
      <c r="F103" s="379"/>
      <c r="G103" s="379"/>
      <c r="H103" s="379"/>
      <c r="I103" s="379"/>
      <c r="J103" s="379"/>
      <c r="K103" s="369">
        <f>F103+H103+I103+J103</f>
        <v>0</v>
      </c>
      <c r="L103" s="369">
        <f>K103-G103</f>
        <v>0</v>
      </c>
      <c r="M103" s="379"/>
      <c r="N103" s="379"/>
      <c r="O103" s="379"/>
      <c r="P103" s="379"/>
      <c r="Q103" s="379"/>
      <c r="R103" s="337">
        <f>M103+O103+P103+Q103</f>
        <v>0</v>
      </c>
      <c r="S103" s="337">
        <f>R103-N103</f>
        <v>0</v>
      </c>
      <c r="T103" s="379"/>
      <c r="U103" s="379"/>
      <c r="V103" s="379"/>
      <c r="W103" s="379"/>
      <c r="X103" s="379"/>
      <c r="Y103" s="337">
        <f>T103+V103+W103+X103</f>
        <v>0</v>
      </c>
      <c r="Z103" s="337">
        <f>Y103-U103</f>
        <v>0</v>
      </c>
      <c r="AA103" s="379"/>
      <c r="AB103" s="379"/>
      <c r="AC103" s="379"/>
      <c r="AD103" s="379"/>
      <c r="AE103" s="379"/>
      <c r="AF103" s="337">
        <f>AA103+AC103+AD103+AE103</f>
        <v>0</v>
      </c>
      <c r="AG103" s="337">
        <f>AF103-AB103</f>
        <v>0</v>
      </c>
      <c r="AH103" s="369">
        <f>K103+R103+Y103+AF103</f>
        <v>0</v>
      </c>
      <c r="AI103" s="369">
        <f>L103+S103+Z103+AG103</f>
        <v>0</v>
      </c>
    </row>
    <row r="104" spans="1:35" ht="12.75">
      <c r="A104" s="304">
        <v>22</v>
      </c>
      <c r="B104" s="308">
        <v>26</v>
      </c>
      <c r="C104" s="36" t="s">
        <v>377</v>
      </c>
      <c r="D104" s="5"/>
      <c r="E104" s="6"/>
      <c r="F104" s="356">
        <f>SUM(F101:F103)</f>
        <v>55026193.17999999</v>
      </c>
      <c r="G104" s="356">
        <f>SUM(G101:G103)</f>
        <v>168611.85</v>
      </c>
      <c r="H104" s="356">
        <f>SUM(H101:H103)</f>
        <v>8398004.76</v>
      </c>
      <c r="I104" s="356">
        <f>SUM(I101:I103)</f>
        <v>232851.62000000002</v>
      </c>
      <c r="J104" s="356">
        <f>SUM(J101:J103)</f>
        <v>3567390.13</v>
      </c>
      <c r="K104" s="356">
        <f>SUM(K101:K103)</f>
        <v>67224439.68999998</v>
      </c>
      <c r="L104" s="356">
        <f>SUM(L101:L103)</f>
        <v>67055827.83999998</v>
      </c>
      <c r="M104" s="356">
        <f>SUM(M101:M103)</f>
        <v>78105083.75999999</v>
      </c>
      <c r="N104" s="356">
        <f>SUM(N101:N103)</f>
        <v>168611.85</v>
      </c>
      <c r="O104" s="356">
        <f>SUM(O101:O103)</f>
        <v>11901565.08</v>
      </c>
      <c r="P104" s="356">
        <f>SUM(P101:P103)</f>
        <v>332435.38</v>
      </c>
      <c r="Q104" s="356">
        <f>SUM(Q101:Q103)</f>
        <v>5058915.239999999</v>
      </c>
      <c r="R104" s="356">
        <f>SUM(R101:R103)</f>
        <v>95397999.45999998</v>
      </c>
      <c r="S104" s="356">
        <f>SUM(S101:S103)</f>
        <v>95229387.60999998</v>
      </c>
      <c r="T104" s="356">
        <f>SUM(T101:T103)</f>
        <v>0</v>
      </c>
      <c r="U104" s="356">
        <f>SUM(U101:U103)</f>
        <v>0</v>
      </c>
      <c r="V104" s="356">
        <f>SUM(V101:V103)</f>
        <v>0</v>
      </c>
      <c r="W104" s="356">
        <f>SUM(W101:W103)</f>
        <v>0</v>
      </c>
      <c r="X104" s="356">
        <f>SUM(X101:X103)</f>
        <v>0</v>
      </c>
      <c r="Y104" s="356">
        <f>SUM(Y101:Y103)</f>
        <v>0</v>
      </c>
      <c r="Z104" s="356">
        <f>SUM(Z101:Z103)</f>
        <v>0</v>
      </c>
      <c r="AA104" s="356">
        <f>SUM(AA101:AA103)</f>
        <v>0</v>
      </c>
      <c r="AB104" s="356">
        <f>SUM(AB101:AB103)</f>
        <v>0</v>
      </c>
      <c r="AC104" s="356">
        <f>SUM(AC101:AC103)</f>
        <v>0</v>
      </c>
      <c r="AD104" s="356">
        <f>SUM(AD101:AD103)</f>
        <v>0</v>
      </c>
      <c r="AE104" s="356">
        <f>SUM(AE101:AE103)</f>
        <v>0</v>
      </c>
      <c r="AF104" s="356">
        <f>SUM(AF101:AF103)</f>
        <v>0</v>
      </c>
      <c r="AG104" s="356">
        <f>SUM(AG101:AG103)</f>
        <v>0</v>
      </c>
      <c r="AH104" s="356">
        <f>SUM(AH101:AH103)</f>
        <v>162622439.14999998</v>
      </c>
      <c r="AI104" s="338">
        <f>SUM(AI101:AI103)</f>
        <v>162285215.44999996</v>
      </c>
    </row>
  </sheetData>
  <sheetProtection selectLockedCells="1" selectUnlockedCells="1"/>
  <mergeCells count="36">
    <mergeCell ref="F8:L8"/>
    <mergeCell ref="M8:S8"/>
    <mergeCell ref="T8:Z8"/>
    <mergeCell ref="AA8:AG8"/>
    <mergeCell ref="I9:J9"/>
    <mergeCell ref="P9:Q9"/>
    <mergeCell ref="W9:X9"/>
    <mergeCell ref="AD9:AE9"/>
    <mergeCell ref="C12:E12"/>
    <mergeCell ref="F27:L27"/>
    <mergeCell ref="M27:S27"/>
    <mergeCell ref="T27:AH27"/>
    <mergeCell ref="F41:L41"/>
    <mergeCell ref="M41:S41"/>
    <mergeCell ref="T41:Z41"/>
    <mergeCell ref="AA41:AG41"/>
    <mergeCell ref="I42:J42"/>
    <mergeCell ref="P42:Q42"/>
    <mergeCell ref="W42:X42"/>
    <mergeCell ref="AD42:AE42"/>
    <mergeCell ref="C45:E45"/>
    <mergeCell ref="F60:L60"/>
    <mergeCell ref="M60:S60"/>
    <mergeCell ref="T60:AH60"/>
    <mergeCell ref="F79:L79"/>
    <mergeCell ref="M79:S79"/>
    <mergeCell ref="T79:Z79"/>
    <mergeCell ref="AA79:AG79"/>
    <mergeCell ref="I80:J80"/>
    <mergeCell ref="P80:Q80"/>
    <mergeCell ref="W80:X80"/>
    <mergeCell ref="AD80:AE80"/>
    <mergeCell ref="C83:E83"/>
    <mergeCell ref="F100:L100"/>
    <mergeCell ref="M100:S100"/>
    <mergeCell ref="T100:AH100"/>
  </mergeCells>
  <printOptions/>
  <pageMargins left="0.75" right="0.75" top="1" bottom="1"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Z58"/>
  <sheetViews>
    <sheetView showGridLines="0" workbookViewId="0" topLeftCell="A1">
      <pane xSplit="3" ySplit="9" topLeftCell="H10" activePane="bottomRight" state="frozen"/>
      <selection pane="topLeft" activeCell="A1" sqref="A1"/>
      <selection pane="topRight" activeCell="H1" sqref="H1"/>
      <selection pane="bottomLeft" activeCell="A10" sqref="A10"/>
      <selection pane="bottomRight" activeCell="H15" sqref="H15"/>
    </sheetView>
  </sheetViews>
  <sheetFormatPr defaultColWidth="9.140625" defaultRowHeight="12.75"/>
  <cols>
    <col min="1" max="1" width="6.57421875" style="203" customWidth="1"/>
    <col min="2" max="2" width="10.28125" style="204" customWidth="1"/>
    <col min="3" max="3" width="17.8515625" style="205" customWidth="1"/>
    <col min="4" max="5" width="15.28125" style="205" customWidth="1"/>
    <col min="6" max="27" width="15.28125" style="162" customWidth="1"/>
    <col min="28" max="52" width="13.7109375" style="162" customWidth="1"/>
    <col min="53" max="255" width="13.7109375" style="206" customWidth="1"/>
    <col min="256" max="16384" width="13.7109375" style="0" customWidth="1"/>
  </cols>
  <sheetData>
    <row r="1" ht="12.75">
      <c r="A1" s="207" t="s">
        <v>390</v>
      </c>
    </row>
    <row r="2" ht="12.75">
      <c r="A2" s="207"/>
    </row>
    <row r="3" spans="1:9" ht="15">
      <c r="A3" s="208" t="s">
        <v>849</v>
      </c>
      <c r="I3" s="269"/>
    </row>
    <row r="4" spans="1:24" ht="15">
      <c r="A4" s="208" t="s">
        <v>391</v>
      </c>
      <c r="F4" s="381" t="s">
        <v>392</v>
      </c>
      <c r="X4" s="269"/>
    </row>
    <row r="5" ht="15">
      <c r="A5" s="208" t="s">
        <v>858</v>
      </c>
    </row>
    <row r="6" spans="1:52" s="231" customFormat="1" ht="12.75" customHeight="1">
      <c r="A6" s="683" t="s">
        <v>394</v>
      </c>
      <c r="B6" s="686" t="s">
        <v>395</v>
      </c>
      <c r="C6" s="672" t="s">
        <v>396</v>
      </c>
      <c r="D6" s="735" t="s">
        <v>397</v>
      </c>
      <c r="E6" s="735"/>
      <c r="F6" s="735"/>
      <c r="G6" s="735"/>
      <c r="H6" s="735"/>
      <c r="I6" s="735"/>
      <c r="J6" s="735"/>
      <c r="K6" s="735"/>
      <c r="L6" s="735"/>
      <c r="M6" s="735"/>
      <c r="N6" s="735"/>
      <c r="O6" s="735"/>
      <c r="P6" s="735"/>
      <c r="Q6" s="735"/>
      <c r="R6" s="735"/>
      <c r="S6" s="735"/>
      <c r="T6" s="735"/>
      <c r="U6" s="733" t="s">
        <v>398</v>
      </c>
      <c r="V6" s="733"/>
      <c r="W6" s="733"/>
      <c r="X6" s="733"/>
      <c r="Y6" s="733"/>
      <c r="Z6" s="733"/>
      <c r="AA6" s="734" t="s">
        <v>377</v>
      </c>
      <c r="AB6" s="230"/>
      <c r="AC6" s="230"/>
      <c r="AD6" s="230"/>
      <c r="AE6" s="230"/>
      <c r="AF6" s="230"/>
      <c r="AG6" s="230"/>
      <c r="AH6" s="230"/>
      <c r="AI6" s="230"/>
      <c r="AJ6" s="230"/>
      <c r="AK6" s="230"/>
      <c r="AL6" s="230"/>
      <c r="AM6" s="230"/>
      <c r="AN6" s="230"/>
      <c r="AO6" s="230"/>
      <c r="AP6" s="230"/>
      <c r="AQ6" s="230"/>
      <c r="AR6" s="230"/>
      <c r="AS6" s="230"/>
      <c r="AT6" s="230"/>
      <c r="AU6" s="230"/>
      <c r="AV6" s="230"/>
      <c r="AW6" s="230"/>
      <c r="AX6" s="230"/>
      <c r="AY6" s="230"/>
      <c r="AZ6" s="230"/>
    </row>
    <row r="7" spans="1:52" s="231" customFormat="1" ht="12.75" customHeight="1">
      <c r="A7" s="683"/>
      <c r="B7" s="686"/>
      <c r="C7" s="672"/>
      <c r="D7" s="730" t="s">
        <v>399</v>
      </c>
      <c r="E7" s="730" t="s">
        <v>400</v>
      </c>
      <c r="F7" s="729" t="s">
        <v>401</v>
      </c>
      <c r="G7" s="729" t="s">
        <v>402</v>
      </c>
      <c r="H7" s="729" t="s">
        <v>403</v>
      </c>
      <c r="I7" s="729" t="s">
        <v>404</v>
      </c>
      <c r="J7" s="729" t="s">
        <v>405</v>
      </c>
      <c r="K7" s="729" t="s">
        <v>406</v>
      </c>
      <c r="L7" s="729" t="s">
        <v>407</v>
      </c>
      <c r="M7" s="706" t="s">
        <v>408</v>
      </c>
      <c r="N7" s="729" t="s">
        <v>409</v>
      </c>
      <c r="O7" s="729" t="s">
        <v>410</v>
      </c>
      <c r="P7" s="729" t="s">
        <v>411</v>
      </c>
      <c r="Q7" s="729" t="s">
        <v>412</v>
      </c>
      <c r="R7" s="730" t="s">
        <v>413</v>
      </c>
      <c r="S7" s="730" t="s">
        <v>414</v>
      </c>
      <c r="T7" s="672" t="s">
        <v>415</v>
      </c>
      <c r="U7" s="729" t="s">
        <v>416</v>
      </c>
      <c r="V7" s="729" t="s">
        <v>417</v>
      </c>
      <c r="W7" s="729" t="s">
        <v>418</v>
      </c>
      <c r="X7" s="729" t="s">
        <v>419</v>
      </c>
      <c r="Y7" s="672" t="s">
        <v>160</v>
      </c>
      <c r="Z7" s="672" t="s">
        <v>420</v>
      </c>
      <c r="AA7" s="734"/>
      <c r="AB7" s="230"/>
      <c r="AC7" s="230"/>
      <c r="AD7" s="230"/>
      <c r="AE7" s="230"/>
      <c r="AF7" s="230"/>
      <c r="AG7" s="230"/>
      <c r="AH7" s="230"/>
      <c r="AI7" s="230"/>
      <c r="AJ7" s="230"/>
      <c r="AK7" s="230"/>
      <c r="AL7" s="230"/>
      <c r="AM7" s="230"/>
      <c r="AN7" s="230"/>
      <c r="AO7" s="230"/>
      <c r="AP7" s="230"/>
      <c r="AQ7" s="230"/>
      <c r="AR7" s="230"/>
      <c r="AS7" s="230"/>
      <c r="AT7" s="230"/>
      <c r="AU7" s="230"/>
      <c r="AV7" s="230"/>
      <c r="AW7" s="230"/>
      <c r="AX7" s="230"/>
      <c r="AY7" s="230"/>
      <c r="AZ7" s="230"/>
    </row>
    <row r="8" spans="1:52" s="240" customFormat="1" ht="98.25" customHeight="1">
      <c r="A8" s="683"/>
      <c r="B8" s="686"/>
      <c r="C8" s="672"/>
      <c r="D8" s="730"/>
      <c r="E8" s="730"/>
      <c r="F8" s="729"/>
      <c r="G8" s="729"/>
      <c r="H8" s="729"/>
      <c r="I8" s="729"/>
      <c r="J8" s="729"/>
      <c r="K8" s="729"/>
      <c r="L8" s="729"/>
      <c r="M8" s="706"/>
      <c r="N8" s="729"/>
      <c r="O8" s="729"/>
      <c r="P8" s="729"/>
      <c r="Q8" s="729"/>
      <c r="R8" s="730"/>
      <c r="S8" s="730"/>
      <c r="T8" s="672"/>
      <c r="U8" s="729"/>
      <c r="V8" s="729"/>
      <c r="W8" s="729"/>
      <c r="X8" s="729"/>
      <c r="Y8" s="672"/>
      <c r="Z8" s="672"/>
      <c r="AA8" s="734"/>
      <c r="AB8" s="239"/>
      <c r="AC8" s="239"/>
      <c r="AD8" s="239"/>
      <c r="AE8" s="239"/>
      <c r="AF8" s="239"/>
      <c r="AG8" s="239"/>
      <c r="AH8" s="239"/>
      <c r="AI8" s="239"/>
      <c r="AJ8" s="239"/>
      <c r="AK8" s="239"/>
      <c r="AL8" s="239"/>
      <c r="AM8" s="239"/>
      <c r="AN8" s="239"/>
      <c r="AO8" s="239"/>
      <c r="AP8" s="239"/>
      <c r="AQ8" s="239"/>
      <c r="AR8" s="239"/>
      <c r="AS8" s="239"/>
      <c r="AT8" s="239"/>
      <c r="AU8" s="239"/>
      <c r="AV8" s="239"/>
      <c r="AW8" s="239"/>
      <c r="AX8" s="239"/>
      <c r="AY8" s="239"/>
      <c r="AZ8" s="239"/>
    </row>
    <row r="9" spans="1:52" s="240" customFormat="1" ht="12.75" customHeight="1" hidden="1">
      <c r="A9" s="731" t="s">
        <v>421</v>
      </c>
      <c r="B9" s="731"/>
      <c r="C9" s="731"/>
      <c r="D9" s="382">
        <v>509</v>
      </c>
      <c r="E9" s="382">
        <v>509</v>
      </c>
      <c r="F9" s="383" t="s">
        <v>422</v>
      </c>
      <c r="G9" s="383" t="s">
        <v>423</v>
      </c>
      <c r="H9" s="383" t="s">
        <v>424</v>
      </c>
      <c r="I9" s="383" t="s">
        <v>425</v>
      </c>
      <c r="J9" s="383" t="s">
        <v>426</v>
      </c>
      <c r="K9" s="383" t="s">
        <v>427</v>
      </c>
      <c r="L9" s="383" t="s">
        <v>428</v>
      </c>
      <c r="M9" s="382" t="s">
        <v>429</v>
      </c>
      <c r="N9" s="382">
        <v>527</v>
      </c>
      <c r="O9" s="384" t="s">
        <v>430</v>
      </c>
      <c r="P9" s="382">
        <v>512</v>
      </c>
      <c r="Q9" s="382">
        <v>529</v>
      </c>
      <c r="R9" s="382">
        <v>528</v>
      </c>
      <c r="S9" s="382">
        <v>528</v>
      </c>
      <c r="T9" s="385" t="s">
        <v>431</v>
      </c>
      <c r="U9" s="382" t="s">
        <v>432</v>
      </c>
      <c r="V9" s="382" t="s">
        <v>433</v>
      </c>
      <c r="W9" s="382">
        <v>516</v>
      </c>
      <c r="X9" s="382">
        <v>517</v>
      </c>
      <c r="Y9" s="385">
        <v>538</v>
      </c>
      <c r="Z9" s="385" t="s">
        <v>434</v>
      </c>
      <c r="AA9" s="386"/>
      <c r="AB9" s="239"/>
      <c r="AC9" s="239"/>
      <c r="AD9" s="239"/>
      <c r="AE9" s="239"/>
      <c r="AF9" s="239"/>
      <c r="AG9" s="239"/>
      <c r="AH9" s="239"/>
      <c r="AI9" s="239"/>
      <c r="AJ9" s="239"/>
      <c r="AK9" s="239"/>
      <c r="AL9" s="239"/>
      <c r="AM9" s="239"/>
      <c r="AN9" s="239"/>
      <c r="AO9" s="239"/>
      <c r="AP9" s="239"/>
      <c r="AQ9" s="239"/>
      <c r="AR9" s="239"/>
      <c r="AS9" s="239"/>
      <c r="AT9" s="239"/>
      <c r="AU9" s="239"/>
      <c r="AV9" s="239"/>
      <c r="AW9" s="239"/>
      <c r="AX9" s="239"/>
      <c r="AY9" s="239"/>
      <c r="AZ9" s="239"/>
    </row>
    <row r="10" spans="1:52" s="240" customFormat="1" ht="14.25" customHeight="1">
      <c r="A10" s="732" t="s">
        <v>273</v>
      </c>
      <c r="B10" s="732"/>
      <c r="C10" s="732"/>
      <c r="D10" s="387">
        <v>150000</v>
      </c>
      <c r="E10" s="387"/>
      <c r="F10" s="388">
        <v>0</v>
      </c>
      <c r="G10" s="388">
        <v>0</v>
      </c>
      <c r="H10" s="388">
        <v>0</v>
      </c>
      <c r="I10" s="388">
        <v>0</v>
      </c>
      <c r="J10" s="388">
        <v>0</v>
      </c>
      <c r="K10" s="388">
        <v>0</v>
      </c>
      <c r="L10" s="388">
        <v>0</v>
      </c>
      <c r="M10" s="387">
        <v>0</v>
      </c>
      <c r="N10" s="387">
        <v>0</v>
      </c>
      <c r="O10" s="389">
        <v>0</v>
      </c>
      <c r="P10" s="387">
        <v>17150000</v>
      </c>
      <c r="Q10" s="387">
        <v>650000</v>
      </c>
      <c r="R10" s="387">
        <v>4250000</v>
      </c>
      <c r="S10" s="387">
        <v>0</v>
      </c>
      <c r="T10" s="390">
        <v>0</v>
      </c>
      <c r="U10" s="387">
        <v>0</v>
      </c>
      <c r="V10" s="387">
        <v>0</v>
      </c>
      <c r="W10" s="387">
        <v>600000</v>
      </c>
      <c r="X10" s="387">
        <v>6700000</v>
      </c>
      <c r="Y10" s="391">
        <v>0</v>
      </c>
      <c r="Z10" s="390">
        <v>1500000</v>
      </c>
      <c r="AA10" s="392">
        <f>D10+F10+G10+H10+I10+J10+K10+L10+M10+N10+O10+P10+Q10+R10+T10+U10+V10+W10+X10+Y10+Z10</f>
        <v>31000000</v>
      </c>
      <c r="AB10" s="239"/>
      <c r="AC10" s="239"/>
      <c r="AD10" s="239"/>
      <c r="AE10" s="239"/>
      <c r="AF10" s="239"/>
      <c r="AG10" s="239"/>
      <c r="AH10" s="239"/>
      <c r="AI10" s="239"/>
      <c r="AJ10" s="239"/>
      <c r="AK10" s="239"/>
      <c r="AL10" s="239"/>
      <c r="AM10" s="239"/>
      <c r="AN10" s="239"/>
      <c r="AO10" s="239"/>
      <c r="AP10" s="239"/>
      <c r="AQ10" s="239"/>
      <c r="AR10" s="239"/>
      <c r="AS10" s="239"/>
      <c r="AT10" s="239"/>
      <c r="AU10" s="239"/>
      <c r="AV10" s="239"/>
      <c r="AW10" s="239"/>
      <c r="AX10" s="239"/>
      <c r="AY10" s="239"/>
      <c r="AZ10" s="239"/>
    </row>
    <row r="11" spans="1:52" s="240" customFormat="1" ht="12" customHeight="1">
      <c r="A11" s="393" t="s">
        <v>435</v>
      </c>
      <c r="B11" s="394"/>
      <c r="C11" s="395"/>
      <c r="D11" s="234">
        <v>31420</v>
      </c>
      <c r="E11" s="234"/>
      <c r="F11" s="234">
        <v>0</v>
      </c>
      <c r="G11" s="234">
        <v>0</v>
      </c>
      <c r="H11" s="234">
        <v>0</v>
      </c>
      <c r="I11" s="234">
        <v>0</v>
      </c>
      <c r="J11" s="234">
        <v>0</v>
      </c>
      <c r="K11" s="234">
        <v>0</v>
      </c>
      <c r="L11" s="234">
        <v>0</v>
      </c>
      <c r="M11" s="234">
        <v>0</v>
      </c>
      <c r="N11" s="234">
        <v>0</v>
      </c>
      <c r="O11" s="234">
        <v>0</v>
      </c>
      <c r="P11" s="234">
        <v>2120704.75</v>
      </c>
      <c r="Q11" s="234">
        <v>308030</v>
      </c>
      <c r="R11" s="234">
        <v>764503.86</v>
      </c>
      <c r="S11" s="234">
        <v>0</v>
      </c>
      <c r="T11" s="234">
        <v>0</v>
      </c>
      <c r="U11" s="234">
        <v>0</v>
      </c>
      <c r="V11" s="234">
        <v>0</v>
      </c>
      <c r="W11" s="234">
        <v>404642.51</v>
      </c>
      <c r="X11" s="234">
        <v>2003747.75</v>
      </c>
      <c r="Y11" s="234">
        <v>0</v>
      </c>
      <c r="Z11" s="234">
        <v>4419.75</v>
      </c>
      <c r="AA11" s="392">
        <f>D11+F11+G11+H11+I11+J11+K11+L11+M11+N11+O11+P11+Q11+R11+T11+U11+V11+W11+X11+Y11+Z11</f>
        <v>5637468.62</v>
      </c>
      <c r="AB11" s="239"/>
      <c r="AC11" s="239"/>
      <c r="AD11" s="239"/>
      <c r="AE11" s="239"/>
      <c r="AF11" s="239"/>
      <c r="AG11" s="239"/>
      <c r="AH11" s="239"/>
      <c r="AI11" s="239"/>
      <c r="AJ11" s="239"/>
      <c r="AK11" s="239"/>
      <c r="AL11" s="239"/>
      <c r="AM11" s="239"/>
      <c r="AN11" s="239"/>
      <c r="AO11" s="239"/>
      <c r="AP11" s="239"/>
      <c r="AQ11" s="239"/>
      <c r="AR11" s="239"/>
      <c r="AS11" s="239"/>
      <c r="AT11" s="239"/>
      <c r="AU11" s="239"/>
      <c r="AV11" s="239"/>
      <c r="AW11" s="239"/>
      <c r="AX11" s="239"/>
      <c r="AY11" s="239"/>
      <c r="AZ11" s="239"/>
    </row>
    <row r="12" spans="1:52" s="240" customFormat="1" ht="12" customHeight="1">
      <c r="A12" s="396"/>
      <c r="B12" s="282"/>
      <c r="C12" s="395"/>
      <c r="D12" s="256">
        <v>70758.5</v>
      </c>
      <c r="E12" s="256"/>
      <c r="F12" s="256">
        <v>0</v>
      </c>
      <c r="G12" s="256">
        <v>0</v>
      </c>
      <c r="H12" s="256">
        <v>0</v>
      </c>
      <c r="I12" s="256">
        <v>0</v>
      </c>
      <c r="J12" s="256">
        <v>0</v>
      </c>
      <c r="K12" s="256">
        <v>0</v>
      </c>
      <c r="L12" s="256">
        <v>0</v>
      </c>
      <c r="M12" s="256">
        <v>0</v>
      </c>
      <c r="N12" s="256">
        <v>0</v>
      </c>
      <c r="O12" s="256">
        <v>0</v>
      </c>
      <c r="P12" s="256">
        <v>13001218.15</v>
      </c>
      <c r="Q12" s="256">
        <v>284700</v>
      </c>
      <c r="R12" s="256">
        <v>1124868.11</v>
      </c>
      <c r="S12" s="256">
        <v>0</v>
      </c>
      <c r="T12" s="256">
        <v>0</v>
      </c>
      <c r="U12" s="256">
        <v>0</v>
      </c>
      <c r="V12" s="256">
        <v>0</v>
      </c>
      <c r="W12" s="256">
        <v>104675.25</v>
      </c>
      <c r="X12" s="256">
        <v>2267007.13</v>
      </c>
      <c r="Y12" s="256">
        <v>0</v>
      </c>
      <c r="Z12" s="256">
        <v>1173069.35</v>
      </c>
      <c r="AA12" s="392">
        <f>D12+F12+G12+H12+I12+J12+K12+L12+M12+N12+O12+P12+Q12+R12+T12+U12+V12+W12+X12+Y12+Z12</f>
        <v>18026296.490000002</v>
      </c>
      <c r="AB12" s="239"/>
      <c r="AC12" s="239"/>
      <c r="AD12" s="239"/>
      <c r="AE12" s="239"/>
      <c r="AF12" s="239"/>
      <c r="AG12" s="239"/>
      <c r="AH12" s="239"/>
      <c r="AI12" s="239"/>
      <c r="AJ12" s="239"/>
      <c r="AK12" s="239"/>
      <c r="AL12" s="239"/>
      <c r="AM12" s="239"/>
      <c r="AN12" s="239"/>
      <c r="AO12" s="239"/>
      <c r="AP12" s="239"/>
      <c r="AQ12" s="239"/>
      <c r="AR12" s="239"/>
      <c r="AS12" s="239"/>
      <c r="AT12" s="239"/>
      <c r="AU12" s="239"/>
      <c r="AV12" s="239"/>
      <c r="AW12" s="239"/>
      <c r="AX12" s="239"/>
      <c r="AY12" s="239"/>
      <c r="AZ12" s="239"/>
    </row>
    <row r="13" spans="1:52" s="240" customFormat="1" ht="12" customHeight="1">
      <c r="A13" s="397"/>
      <c r="B13" s="394"/>
      <c r="C13" s="395"/>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392">
        <f>D13+F13+G13+H13+I13+J13+K13+L13+M13+N13+O13+P13+Q13+R13+T13+U13+V13+W13+X13+Y13+Z13</f>
        <v>0</v>
      </c>
      <c r="AB13" s="239"/>
      <c r="AC13" s="239"/>
      <c r="AD13" s="239"/>
      <c r="AE13" s="239"/>
      <c r="AF13" s="239"/>
      <c r="AG13" s="239"/>
      <c r="AH13" s="239"/>
      <c r="AI13" s="239"/>
      <c r="AJ13" s="239"/>
      <c r="AK13" s="239"/>
      <c r="AL13" s="239"/>
      <c r="AM13" s="239"/>
      <c r="AN13" s="239"/>
      <c r="AO13" s="239"/>
      <c r="AP13" s="239"/>
      <c r="AQ13" s="239"/>
      <c r="AR13" s="239"/>
      <c r="AS13" s="239"/>
      <c r="AT13" s="239"/>
      <c r="AU13" s="239"/>
      <c r="AV13" s="239"/>
      <c r="AW13" s="239"/>
      <c r="AX13" s="239"/>
      <c r="AY13" s="239"/>
      <c r="AZ13" s="239"/>
    </row>
    <row r="14" spans="1:28" ht="12.75">
      <c r="A14" s="398"/>
      <c r="B14" s="254"/>
      <c r="C14" s="253"/>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392">
        <f>D14+F14+G14+H14+I14+J14+K14+L14+M14+N14+O14+P14+Q14+R14+T14+U14+V14+W14+X14+Y14+Z14</f>
        <v>0</v>
      </c>
      <c r="AB14" s="239"/>
    </row>
    <row r="15" spans="1:28" ht="12.75">
      <c r="A15" s="398"/>
      <c r="B15" s="254"/>
      <c r="C15" s="253"/>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392">
        <f>D15+F15+G15+H15+I15+J15+K15+L15+M15+N15+O15+P15+Q15+R15+T15+U15+V15+W15+X15+Y15+Z15</f>
        <v>0</v>
      </c>
      <c r="AB15" s="239"/>
    </row>
    <row r="16" spans="1:28" ht="12.75">
      <c r="A16" s="398"/>
      <c r="B16" s="254"/>
      <c r="C16" s="253"/>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392">
        <f>D16+F16+G16+H16+I16+J16+K16+L16+M16+N16+O16+P16+Q16+R16+T16+U16+V16+W16+X16+Y16+Z16</f>
        <v>0</v>
      </c>
      <c r="AB16" s="239"/>
    </row>
    <row r="17" spans="1:28" ht="12.75">
      <c r="A17" s="398"/>
      <c r="B17" s="254"/>
      <c r="C17" s="253"/>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392">
        <f>D17+F17+G17+H17+I17+J17+K17+L17+M17+N17+O17+P17+Q17+R17+T17+U17+V17+W17+X17+Y17+Z17</f>
        <v>0</v>
      </c>
      <c r="AB17" s="239"/>
    </row>
    <row r="18" spans="1:28" ht="12.75">
      <c r="A18" s="398"/>
      <c r="B18" s="254"/>
      <c r="C18" s="253"/>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392">
        <f>D18+F18+G18+H18+I18+J18+K18+L18+M18+N18+O18+P18+Q18+R18+T18+U18+V18+W18+X18+Y18+Z18</f>
        <v>0</v>
      </c>
      <c r="AB18" s="239"/>
    </row>
    <row r="19" spans="1:52" s="402" customFormat="1" ht="15.75">
      <c r="A19" s="399"/>
      <c r="B19" s="399"/>
      <c r="C19" s="399"/>
      <c r="D19" s="400"/>
      <c r="E19" s="400"/>
      <c r="F19" s="400"/>
      <c r="G19" s="400"/>
      <c r="H19" s="400"/>
      <c r="I19" s="400"/>
      <c r="J19" s="400"/>
      <c r="K19" s="400"/>
      <c r="L19" s="400"/>
      <c r="M19" s="400"/>
      <c r="N19" s="400"/>
      <c r="O19" s="400"/>
      <c r="P19" s="400"/>
      <c r="Q19" s="400"/>
      <c r="R19" s="400"/>
      <c r="S19" s="400"/>
      <c r="T19" s="400"/>
      <c r="U19" s="400"/>
      <c r="V19" s="400"/>
      <c r="W19" s="400"/>
      <c r="X19" s="400"/>
      <c r="Y19" s="400"/>
      <c r="Z19" s="400"/>
      <c r="AA19" s="392">
        <f>D19+F19+G19+H19+I19+J19+K19+L19+M19+N19+O19+P19+Q19+R19+T19+U19+V19+W19+X19+Y19+Z19</f>
        <v>0</v>
      </c>
      <c r="AB19" s="239"/>
      <c r="AC19" s="401"/>
      <c r="AD19" s="401"/>
      <c r="AE19" s="401"/>
      <c r="AF19" s="401"/>
      <c r="AG19" s="401"/>
      <c r="AH19" s="401"/>
      <c r="AI19" s="401"/>
      <c r="AJ19" s="401"/>
      <c r="AK19" s="401"/>
      <c r="AL19" s="401"/>
      <c r="AM19" s="401"/>
      <c r="AN19" s="401"/>
      <c r="AO19" s="401"/>
      <c r="AP19" s="401"/>
      <c r="AQ19" s="401"/>
      <c r="AR19" s="401"/>
      <c r="AS19" s="401"/>
      <c r="AT19" s="401"/>
      <c r="AU19" s="401"/>
      <c r="AV19" s="401"/>
      <c r="AW19" s="401"/>
      <c r="AX19" s="401"/>
      <c r="AY19" s="401"/>
      <c r="AZ19" s="401"/>
    </row>
    <row r="20" spans="1:52" s="402" customFormat="1" ht="15.75">
      <c r="A20" s="399"/>
      <c r="B20" s="399"/>
      <c r="C20" s="399"/>
      <c r="D20" s="400"/>
      <c r="E20" s="400"/>
      <c r="F20" s="400"/>
      <c r="G20" s="400"/>
      <c r="H20" s="400"/>
      <c r="I20" s="400"/>
      <c r="J20" s="400"/>
      <c r="K20" s="400"/>
      <c r="L20" s="400"/>
      <c r="M20" s="400"/>
      <c r="N20" s="400"/>
      <c r="O20" s="400"/>
      <c r="P20" s="400"/>
      <c r="Q20" s="400"/>
      <c r="R20" s="400"/>
      <c r="S20" s="400"/>
      <c r="T20" s="400"/>
      <c r="U20" s="400"/>
      <c r="V20" s="400"/>
      <c r="W20" s="400"/>
      <c r="X20" s="400"/>
      <c r="Y20" s="400"/>
      <c r="Z20" s="400"/>
      <c r="AA20" s="392">
        <f>D20+F20+G20+H20+I20+J20+K20+L20+M20+N20+O20+P20+Q20+R20+T20+U20+V20+W20+X20+Y20+Z20</f>
        <v>0</v>
      </c>
      <c r="AB20" s="239"/>
      <c r="AC20" s="401"/>
      <c r="AD20" s="401"/>
      <c r="AE20" s="401"/>
      <c r="AF20" s="401"/>
      <c r="AG20" s="401"/>
      <c r="AH20" s="401"/>
      <c r="AI20" s="401"/>
      <c r="AJ20" s="401"/>
      <c r="AK20" s="401"/>
      <c r="AL20" s="401"/>
      <c r="AM20" s="401"/>
      <c r="AN20" s="401"/>
      <c r="AO20" s="401"/>
      <c r="AP20" s="401"/>
      <c r="AQ20" s="401"/>
      <c r="AR20" s="401"/>
      <c r="AS20" s="401"/>
      <c r="AT20" s="401"/>
      <c r="AU20" s="401"/>
      <c r="AV20" s="401"/>
      <c r="AW20" s="401"/>
      <c r="AX20" s="401"/>
      <c r="AY20" s="401"/>
      <c r="AZ20" s="401"/>
    </row>
    <row r="21" spans="1:52" s="402" customFormat="1" ht="15.75">
      <c r="A21" s="399"/>
      <c r="B21" s="399"/>
      <c r="C21" s="399"/>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392">
        <f>D21+F21+G21+H21+I21+J21+K21+L21+M21+N21+O21+P21+Q21+R21+T21+U21+V21+W21+X21+Y21+Z21</f>
        <v>0</v>
      </c>
      <c r="AB21" s="239"/>
      <c r="AC21" s="401"/>
      <c r="AD21" s="401"/>
      <c r="AE21" s="401"/>
      <c r="AF21" s="401"/>
      <c r="AG21" s="401"/>
      <c r="AH21" s="401"/>
      <c r="AI21" s="401"/>
      <c r="AJ21" s="401"/>
      <c r="AK21" s="401"/>
      <c r="AL21" s="401"/>
      <c r="AM21" s="401"/>
      <c r="AN21" s="401"/>
      <c r="AO21" s="401"/>
      <c r="AP21" s="401"/>
      <c r="AQ21" s="401"/>
      <c r="AR21" s="401"/>
      <c r="AS21" s="401"/>
      <c r="AT21" s="401"/>
      <c r="AU21" s="401"/>
      <c r="AV21" s="401"/>
      <c r="AW21" s="401"/>
      <c r="AX21" s="401"/>
      <c r="AY21" s="401"/>
      <c r="AZ21" s="401"/>
    </row>
    <row r="22" spans="1:52" s="402" customFormat="1" ht="15.75">
      <c r="A22" s="399"/>
      <c r="B22" s="399"/>
      <c r="C22" s="399"/>
      <c r="D22" s="400"/>
      <c r="E22" s="400"/>
      <c r="F22" s="400"/>
      <c r="G22" s="400"/>
      <c r="H22" s="400"/>
      <c r="I22" s="400"/>
      <c r="J22" s="400"/>
      <c r="K22" s="400"/>
      <c r="L22" s="400"/>
      <c r="M22" s="400"/>
      <c r="N22" s="400"/>
      <c r="O22" s="400"/>
      <c r="P22" s="400"/>
      <c r="Q22" s="400"/>
      <c r="R22" s="400"/>
      <c r="S22" s="400"/>
      <c r="T22" s="400"/>
      <c r="U22" s="400"/>
      <c r="V22" s="400"/>
      <c r="W22" s="400"/>
      <c r="X22" s="400"/>
      <c r="Y22" s="400"/>
      <c r="Z22" s="400"/>
      <c r="AA22" s="392">
        <f>D22+F22+G22+H22+I22+J22+K22+L22+M22+N22+O22+P22+Q22+R22+T22+U22+V22+W22+X22+Y22+Z22</f>
        <v>0</v>
      </c>
      <c r="AB22" s="239"/>
      <c r="AC22" s="401"/>
      <c r="AD22" s="401"/>
      <c r="AE22" s="401"/>
      <c r="AF22" s="401"/>
      <c r="AG22" s="401"/>
      <c r="AH22" s="401"/>
      <c r="AI22" s="401"/>
      <c r="AJ22" s="401"/>
      <c r="AK22" s="401"/>
      <c r="AL22" s="401"/>
      <c r="AM22" s="401"/>
      <c r="AN22" s="401"/>
      <c r="AO22" s="401"/>
      <c r="AP22" s="401"/>
      <c r="AQ22" s="401"/>
      <c r="AR22" s="401"/>
      <c r="AS22" s="401"/>
      <c r="AT22" s="401"/>
      <c r="AU22" s="401"/>
      <c r="AV22" s="401"/>
      <c r="AW22" s="401"/>
      <c r="AX22" s="401"/>
      <c r="AY22" s="401"/>
      <c r="AZ22" s="401"/>
    </row>
    <row r="23" spans="1:52" s="402" customFormat="1" ht="15.75">
      <c r="A23" s="399"/>
      <c r="B23" s="399"/>
      <c r="C23" s="399"/>
      <c r="D23" s="400"/>
      <c r="E23" s="400"/>
      <c r="F23" s="400"/>
      <c r="G23" s="400"/>
      <c r="H23" s="400"/>
      <c r="I23" s="400"/>
      <c r="J23" s="400"/>
      <c r="K23" s="400"/>
      <c r="L23" s="400"/>
      <c r="M23" s="400"/>
      <c r="N23" s="400"/>
      <c r="O23" s="400"/>
      <c r="P23" s="400"/>
      <c r="Q23" s="400"/>
      <c r="R23" s="400"/>
      <c r="S23" s="400"/>
      <c r="T23" s="400"/>
      <c r="U23" s="400"/>
      <c r="V23" s="400"/>
      <c r="W23" s="400"/>
      <c r="X23" s="400"/>
      <c r="Y23" s="400"/>
      <c r="Z23" s="400"/>
      <c r="AA23" s="392">
        <f>D23+F23+G23+H23+I23+J23+K23+L23+M23+N23+O23+P23+Q23+R23+T23+U23+V23+W23+X23+Y23+Z23</f>
        <v>0</v>
      </c>
      <c r="AB23" s="239"/>
      <c r="AC23" s="401"/>
      <c r="AD23" s="401"/>
      <c r="AE23" s="401"/>
      <c r="AF23" s="401"/>
      <c r="AG23" s="401"/>
      <c r="AH23" s="401"/>
      <c r="AI23" s="401"/>
      <c r="AJ23" s="401"/>
      <c r="AK23" s="401"/>
      <c r="AL23" s="401"/>
      <c r="AM23" s="401"/>
      <c r="AN23" s="401"/>
      <c r="AO23" s="401"/>
      <c r="AP23" s="401"/>
      <c r="AQ23" s="401"/>
      <c r="AR23" s="401"/>
      <c r="AS23" s="401"/>
      <c r="AT23" s="401"/>
      <c r="AU23" s="401"/>
      <c r="AV23" s="401"/>
      <c r="AW23" s="401"/>
      <c r="AX23" s="401"/>
      <c r="AY23" s="401"/>
      <c r="AZ23" s="401"/>
    </row>
    <row r="24" spans="1:52" s="402" customFormat="1" ht="15.75">
      <c r="A24" s="399"/>
      <c r="B24" s="399"/>
      <c r="C24" s="399"/>
      <c r="D24" s="400"/>
      <c r="E24" s="400"/>
      <c r="F24" s="400"/>
      <c r="G24" s="400"/>
      <c r="H24" s="400"/>
      <c r="I24" s="400"/>
      <c r="J24" s="400"/>
      <c r="K24" s="400"/>
      <c r="L24" s="400"/>
      <c r="M24" s="400"/>
      <c r="N24" s="400"/>
      <c r="O24" s="400"/>
      <c r="P24" s="400"/>
      <c r="Q24" s="400"/>
      <c r="R24" s="400"/>
      <c r="S24" s="400"/>
      <c r="T24" s="400"/>
      <c r="U24" s="400"/>
      <c r="V24" s="400"/>
      <c r="W24" s="400"/>
      <c r="X24" s="400"/>
      <c r="Y24" s="400"/>
      <c r="Z24" s="400"/>
      <c r="AA24" s="392">
        <f>D24+F24+G24+H24+I24+J24+K24+L24+M24+N24+O24+P24+Q24+R24+T24+U24+V24+W24+X24+Y24+Z24</f>
        <v>0</v>
      </c>
      <c r="AB24" s="239"/>
      <c r="AC24" s="401"/>
      <c r="AD24" s="401"/>
      <c r="AE24" s="401"/>
      <c r="AF24" s="401"/>
      <c r="AG24" s="401"/>
      <c r="AH24" s="401"/>
      <c r="AI24" s="401"/>
      <c r="AJ24" s="401"/>
      <c r="AK24" s="401"/>
      <c r="AL24" s="401"/>
      <c r="AM24" s="401"/>
      <c r="AN24" s="401"/>
      <c r="AO24" s="401"/>
      <c r="AP24" s="401"/>
      <c r="AQ24" s="401"/>
      <c r="AR24" s="401"/>
      <c r="AS24" s="401"/>
      <c r="AT24" s="401"/>
      <c r="AU24" s="401"/>
      <c r="AV24" s="401"/>
      <c r="AW24" s="401"/>
      <c r="AX24" s="401"/>
      <c r="AY24" s="401"/>
      <c r="AZ24" s="401"/>
    </row>
    <row r="25" spans="1:52" s="402" customFormat="1" ht="15.75">
      <c r="A25" s="399"/>
      <c r="B25" s="399"/>
      <c r="C25" s="399"/>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392">
        <f>D25+F25+G25+H25+I25+J25+K25+L25+M25+N25+O25+P25+Q25+R25+T25+U25+V25+W25+X25+Y25+Z25</f>
        <v>0</v>
      </c>
      <c r="AB25" s="239"/>
      <c r="AC25" s="401"/>
      <c r="AD25" s="401"/>
      <c r="AE25" s="401"/>
      <c r="AF25" s="401"/>
      <c r="AG25" s="401"/>
      <c r="AH25" s="401"/>
      <c r="AI25" s="401"/>
      <c r="AJ25" s="401"/>
      <c r="AK25" s="401"/>
      <c r="AL25" s="401"/>
      <c r="AM25" s="401"/>
      <c r="AN25" s="401"/>
      <c r="AO25" s="401"/>
      <c r="AP25" s="401"/>
      <c r="AQ25" s="401"/>
      <c r="AR25" s="401"/>
      <c r="AS25" s="401"/>
      <c r="AT25" s="401"/>
      <c r="AU25" s="401"/>
      <c r="AV25" s="401"/>
      <c r="AW25" s="401"/>
      <c r="AX25" s="401"/>
      <c r="AY25" s="401"/>
      <c r="AZ25" s="401"/>
    </row>
    <row r="26" spans="1:52" s="402" customFormat="1" ht="15.75">
      <c r="A26" s="399"/>
      <c r="B26" s="399"/>
      <c r="C26" s="399"/>
      <c r="D26" s="400"/>
      <c r="E26" s="400"/>
      <c r="F26" s="400"/>
      <c r="G26" s="400"/>
      <c r="H26" s="400"/>
      <c r="I26" s="400"/>
      <c r="J26" s="400"/>
      <c r="K26" s="400"/>
      <c r="L26" s="400"/>
      <c r="M26" s="400"/>
      <c r="N26" s="400"/>
      <c r="O26" s="400"/>
      <c r="P26" s="400"/>
      <c r="Q26" s="400"/>
      <c r="R26" s="400"/>
      <c r="S26" s="400"/>
      <c r="T26" s="400"/>
      <c r="U26" s="400"/>
      <c r="V26" s="400"/>
      <c r="W26" s="400"/>
      <c r="X26" s="400"/>
      <c r="Y26" s="400"/>
      <c r="Z26" s="400"/>
      <c r="AA26" s="392">
        <f>D26+F26+G26+H26+I26+J26+K26+L26+M26+N26+O26+P26+Q26+R26+T26+U26+V26+W26+X26+Y26+Z26</f>
        <v>0</v>
      </c>
      <c r="AB26" s="239"/>
      <c r="AC26" s="401"/>
      <c r="AD26" s="401"/>
      <c r="AE26" s="401"/>
      <c r="AF26" s="401"/>
      <c r="AG26" s="401"/>
      <c r="AH26" s="401"/>
      <c r="AI26" s="401"/>
      <c r="AJ26" s="401"/>
      <c r="AK26" s="401"/>
      <c r="AL26" s="401"/>
      <c r="AM26" s="401"/>
      <c r="AN26" s="401"/>
      <c r="AO26" s="401"/>
      <c r="AP26" s="401"/>
      <c r="AQ26" s="401"/>
      <c r="AR26" s="401"/>
      <c r="AS26" s="401"/>
      <c r="AT26" s="401"/>
      <c r="AU26" s="401"/>
      <c r="AV26" s="401"/>
      <c r="AW26" s="401"/>
      <c r="AX26" s="401"/>
      <c r="AY26" s="401"/>
      <c r="AZ26" s="401"/>
    </row>
    <row r="27" spans="1:52" s="402" customFormat="1" ht="15.75">
      <c r="A27" s="399"/>
      <c r="B27" s="399"/>
      <c r="C27" s="399"/>
      <c r="D27" s="400"/>
      <c r="E27" s="400"/>
      <c r="F27" s="400"/>
      <c r="G27" s="400"/>
      <c r="H27" s="400"/>
      <c r="I27" s="400"/>
      <c r="J27" s="400"/>
      <c r="K27" s="400"/>
      <c r="L27" s="400"/>
      <c r="M27" s="400"/>
      <c r="N27" s="400"/>
      <c r="O27" s="400"/>
      <c r="P27" s="400"/>
      <c r="Q27" s="400"/>
      <c r="R27" s="400"/>
      <c r="S27" s="400"/>
      <c r="T27" s="400"/>
      <c r="U27" s="400"/>
      <c r="V27" s="400"/>
      <c r="W27" s="400"/>
      <c r="X27" s="400"/>
      <c r="Y27" s="400"/>
      <c r="Z27" s="400"/>
      <c r="AA27" s="392">
        <f>D27+F27+G27+H27+I27+J27+K27+L27+M27+N27+O27+P27+Q27+R27+T27+U27+V27+W27+X27+Y27+Z27</f>
        <v>0</v>
      </c>
      <c r="AB27" s="239"/>
      <c r="AC27" s="401"/>
      <c r="AD27" s="401"/>
      <c r="AE27" s="401"/>
      <c r="AF27" s="401"/>
      <c r="AG27" s="401"/>
      <c r="AH27" s="401"/>
      <c r="AI27" s="401"/>
      <c r="AJ27" s="401"/>
      <c r="AK27" s="401"/>
      <c r="AL27" s="401"/>
      <c r="AM27" s="401"/>
      <c r="AN27" s="401"/>
      <c r="AO27" s="401"/>
      <c r="AP27" s="401"/>
      <c r="AQ27" s="401"/>
      <c r="AR27" s="401"/>
      <c r="AS27" s="401"/>
      <c r="AT27" s="401"/>
      <c r="AU27" s="401"/>
      <c r="AV27" s="401"/>
      <c r="AW27" s="401"/>
      <c r="AX27" s="401"/>
      <c r="AY27" s="401"/>
      <c r="AZ27" s="401"/>
    </row>
    <row r="28" spans="1:52" s="402" customFormat="1" ht="15.75">
      <c r="A28" s="399"/>
      <c r="B28" s="399"/>
      <c r="C28" s="399"/>
      <c r="D28" s="400"/>
      <c r="E28" s="400"/>
      <c r="F28" s="400"/>
      <c r="G28" s="400"/>
      <c r="H28" s="400"/>
      <c r="I28" s="400"/>
      <c r="J28" s="400"/>
      <c r="K28" s="400"/>
      <c r="L28" s="400"/>
      <c r="M28" s="400"/>
      <c r="N28" s="400"/>
      <c r="O28" s="400"/>
      <c r="P28" s="400"/>
      <c r="Q28" s="400"/>
      <c r="R28" s="400"/>
      <c r="S28" s="400"/>
      <c r="T28" s="400"/>
      <c r="U28" s="400"/>
      <c r="V28" s="400"/>
      <c r="W28" s="400"/>
      <c r="X28" s="400"/>
      <c r="Y28" s="400"/>
      <c r="Z28" s="400"/>
      <c r="AA28" s="392">
        <f>D28+F28+G28+H28+I28+J28+K28+L28+M28+N28+O28+P28+Q28+R28+T28+U28+V28+W28+X28+Y28+Z28</f>
        <v>0</v>
      </c>
      <c r="AB28" s="239"/>
      <c r="AC28" s="401"/>
      <c r="AD28" s="401"/>
      <c r="AE28" s="401"/>
      <c r="AF28" s="401"/>
      <c r="AG28" s="401"/>
      <c r="AH28" s="401"/>
      <c r="AI28" s="401"/>
      <c r="AJ28" s="401"/>
      <c r="AK28" s="401"/>
      <c r="AL28" s="401"/>
      <c r="AM28" s="401"/>
      <c r="AN28" s="401"/>
      <c r="AO28" s="401"/>
      <c r="AP28" s="401"/>
      <c r="AQ28" s="401"/>
      <c r="AR28" s="401"/>
      <c r="AS28" s="401"/>
      <c r="AT28" s="401"/>
      <c r="AU28" s="401"/>
      <c r="AV28" s="401"/>
      <c r="AW28" s="401"/>
      <c r="AX28" s="401"/>
      <c r="AY28" s="401"/>
      <c r="AZ28" s="401"/>
    </row>
    <row r="29" spans="1:52" s="402" customFormat="1" ht="15.75">
      <c r="A29" s="399"/>
      <c r="B29" s="399"/>
      <c r="C29" s="399"/>
      <c r="D29" s="400"/>
      <c r="E29" s="400"/>
      <c r="F29" s="400"/>
      <c r="G29" s="400"/>
      <c r="H29" s="400"/>
      <c r="I29" s="400"/>
      <c r="J29" s="400"/>
      <c r="K29" s="400"/>
      <c r="L29" s="400"/>
      <c r="M29" s="400"/>
      <c r="N29" s="400"/>
      <c r="O29" s="400"/>
      <c r="P29" s="400"/>
      <c r="Q29" s="400"/>
      <c r="R29" s="400"/>
      <c r="S29" s="400"/>
      <c r="T29" s="400"/>
      <c r="U29" s="400"/>
      <c r="V29" s="400"/>
      <c r="W29" s="400"/>
      <c r="X29" s="400"/>
      <c r="Y29" s="400"/>
      <c r="Z29" s="400"/>
      <c r="AA29" s="392">
        <f>D29+F29+G29+H29+I29+J29+K29+L29+M29+N29+O29+P29+Q29+R29+T29+U29+V29+W29+X29+Y29+Z29</f>
        <v>0</v>
      </c>
      <c r="AB29" s="239"/>
      <c r="AC29" s="401"/>
      <c r="AD29" s="401"/>
      <c r="AE29" s="401"/>
      <c r="AF29" s="401"/>
      <c r="AG29" s="401"/>
      <c r="AH29" s="401"/>
      <c r="AI29" s="401"/>
      <c r="AJ29" s="401"/>
      <c r="AK29" s="401"/>
      <c r="AL29" s="401"/>
      <c r="AM29" s="401"/>
      <c r="AN29" s="401"/>
      <c r="AO29" s="401"/>
      <c r="AP29" s="401"/>
      <c r="AQ29" s="401"/>
      <c r="AR29" s="401"/>
      <c r="AS29" s="401"/>
      <c r="AT29" s="401"/>
      <c r="AU29" s="401"/>
      <c r="AV29" s="401"/>
      <c r="AW29" s="401"/>
      <c r="AX29" s="401"/>
      <c r="AY29" s="401"/>
      <c r="AZ29" s="401"/>
    </row>
    <row r="30" spans="1:52" s="402" customFormat="1" ht="15.75">
      <c r="A30" s="399"/>
      <c r="B30" s="399"/>
      <c r="C30" s="399"/>
      <c r="D30" s="400"/>
      <c r="E30" s="400"/>
      <c r="F30" s="400"/>
      <c r="G30" s="400"/>
      <c r="H30" s="400"/>
      <c r="I30" s="400"/>
      <c r="J30" s="400"/>
      <c r="K30" s="400"/>
      <c r="L30" s="400"/>
      <c r="M30" s="400"/>
      <c r="N30" s="400"/>
      <c r="O30" s="400"/>
      <c r="P30" s="400"/>
      <c r="Q30" s="400"/>
      <c r="R30" s="400"/>
      <c r="S30" s="400"/>
      <c r="T30" s="400"/>
      <c r="U30" s="400"/>
      <c r="V30" s="400"/>
      <c r="W30" s="400"/>
      <c r="X30" s="400"/>
      <c r="Y30" s="400"/>
      <c r="Z30" s="400"/>
      <c r="AA30" s="392">
        <f>D30+F30+G30+H30+I30+J30+K30+L30+M30+N30+O30+P30+Q30+R30+T30+U30+V30+W30+X30+Y30+Z30</f>
        <v>0</v>
      </c>
      <c r="AB30" s="239"/>
      <c r="AC30" s="401"/>
      <c r="AD30" s="401"/>
      <c r="AE30" s="401"/>
      <c r="AF30" s="401"/>
      <c r="AG30" s="401"/>
      <c r="AH30" s="401"/>
      <c r="AI30" s="401"/>
      <c r="AJ30" s="401"/>
      <c r="AK30" s="401"/>
      <c r="AL30" s="401"/>
      <c r="AM30" s="401"/>
      <c r="AN30" s="401"/>
      <c r="AO30" s="401"/>
      <c r="AP30" s="401"/>
      <c r="AQ30" s="401"/>
      <c r="AR30" s="401"/>
      <c r="AS30" s="401"/>
      <c r="AT30" s="401"/>
      <c r="AU30" s="401"/>
      <c r="AV30" s="401"/>
      <c r="AW30" s="401"/>
      <c r="AX30" s="401"/>
      <c r="AY30" s="401"/>
      <c r="AZ30" s="401"/>
    </row>
    <row r="31" spans="1:52" s="402" customFormat="1" ht="15.75">
      <c r="A31" s="399"/>
      <c r="B31" s="399"/>
      <c r="C31" s="399"/>
      <c r="D31" s="400"/>
      <c r="E31" s="400"/>
      <c r="F31" s="400"/>
      <c r="G31" s="400"/>
      <c r="H31" s="400"/>
      <c r="I31" s="400"/>
      <c r="J31" s="400"/>
      <c r="K31" s="400"/>
      <c r="L31" s="400"/>
      <c r="M31" s="400"/>
      <c r="N31" s="400"/>
      <c r="O31" s="400"/>
      <c r="P31" s="400"/>
      <c r="Q31" s="400"/>
      <c r="R31" s="400"/>
      <c r="S31" s="400"/>
      <c r="T31" s="400"/>
      <c r="U31" s="400"/>
      <c r="V31" s="400"/>
      <c r="W31" s="400"/>
      <c r="X31" s="400"/>
      <c r="Y31" s="400"/>
      <c r="Z31" s="400"/>
      <c r="AA31" s="392">
        <f>D31+F31+G31+H31+I31+J31+K31+L31+M31+N31+O31+P31+Q31+R31+T31+U31+V31+W31+X31+Y31+Z31</f>
        <v>0</v>
      </c>
      <c r="AB31" s="239"/>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1"/>
      <c r="AY31" s="401"/>
      <c r="AZ31" s="401"/>
    </row>
    <row r="32" spans="1:52" s="402" customFormat="1" ht="15.75">
      <c r="A32" s="399"/>
      <c r="B32" s="399"/>
      <c r="C32" s="399"/>
      <c r="D32" s="400"/>
      <c r="E32" s="400"/>
      <c r="F32" s="400"/>
      <c r="G32" s="400"/>
      <c r="H32" s="400"/>
      <c r="I32" s="400"/>
      <c r="J32" s="400"/>
      <c r="K32" s="400"/>
      <c r="L32" s="400"/>
      <c r="M32" s="400"/>
      <c r="N32" s="400"/>
      <c r="O32" s="400"/>
      <c r="P32" s="400"/>
      <c r="Q32" s="400"/>
      <c r="R32" s="400"/>
      <c r="S32" s="400"/>
      <c r="T32" s="400"/>
      <c r="U32" s="400"/>
      <c r="V32" s="400"/>
      <c r="W32" s="400"/>
      <c r="X32" s="400"/>
      <c r="Y32" s="400"/>
      <c r="Z32" s="400"/>
      <c r="AA32" s="392">
        <f>D32+F32+G32+H32+I32+J32+K32+L32+M32+N32+O32+P32+Q32+R32+T32+U32+V32+W32+X32+Y32+Z32</f>
        <v>0</v>
      </c>
      <c r="AB32" s="239"/>
      <c r="AC32" s="401"/>
      <c r="AD32" s="401"/>
      <c r="AE32" s="401"/>
      <c r="AF32" s="401"/>
      <c r="AG32" s="401"/>
      <c r="AH32" s="401"/>
      <c r="AI32" s="401"/>
      <c r="AJ32" s="401"/>
      <c r="AK32" s="401"/>
      <c r="AL32" s="401"/>
      <c r="AM32" s="401"/>
      <c r="AN32" s="401"/>
      <c r="AO32" s="401"/>
      <c r="AP32" s="401"/>
      <c r="AQ32" s="401"/>
      <c r="AR32" s="401"/>
      <c r="AS32" s="401"/>
      <c r="AT32" s="401"/>
      <c r="AU32" s="401"/>
      <c r="AV32" s="401"/>
      <c r="AW32" s="401"/>
      <c r="AX32" s="401"/>
      <c r="AY32" s="401"/>
      <c r="AZ32" s="401"/>
    </row>
    <row r="33" spans="1:52" s="402" customFormat="1" ht="15.75">
      <c r="A33" s="399"/>
      <c r="B33" s="399"/>
      <c r="C33" s="399"/>
      <c r="D33" s="400"/>
      <c r="E33" s="400"/>
      <c r="F33" s="400"/>
      <c r="G33" s="400"/>
      <c r="H33" s="400"/>
      <c r="I33" s="400"/>
      <c r="J33" s="400"/>
      <c r="K33" s="400"/>
      <c r="L33" s="400"/>
      <c r="M33" s="400"/>
      <c r="N33" s="400"/>
      <c r="O33" s="400"/>
      <c r="P33" s="400"/>
      <c r="Q33" s="400"/>
      <c r="R33" s="400"/>
      <c r="S33" s="400"/>
      <c r="T33" s="400"/>
      <c r="U33" s="400"/>
      <c r="V33" s="400"/>
      <c r="W33" s="400"/>
      <c r="X33" s="400"/>
      <c r="Y33" s="400"/>
      <c r="Z33" s="400"/>
      <c r="AA33" s="392">
        <f>D33+F33+G33+H33+I33+J33+K33+L33+M33+N33+O33+P33+Q33+R33+T33+U33+V33+W33+X33+Y33+Z33</f>
        <v>0</v>
      </c>
      <c r="AB33" s="239"/>
      <c r="AC33" s="401"/>
      <c r="AD33" s="401"/>
      <c r="AE33" s="401"/>
      <c r="AF33" s="401"/>
      <c r="AG33" s="401"/>
      <c r="AH33" s="401"/>
      <c r="AI33" s="401"/>
      <c r="AJ33" s="401"/>
      <c r="AK33" s="401"/>
      <c r="AL33" s="401"/>
      <c r="AM33" s="401"/>
      <c r="AN33" s="401"/>
      <c r="AO33" s="401"/>
      <c r="AP33" s="401"/>
      <c r="AQ33" s="401"/>
      <c r="AR33" s="401"/>
      <c r="AS33" s="401"/>
      <c r="AT33" s="401"/>
      <c r="AU33" s="401"/>
      <c r="AV33" s="401"/>
      <c r="AW33" s="401"/>
      <c r="AX33" s="401"/>
      <c r="AY33" s="401"/>
      <c r="AZ33" s="401"/>
    </row>
    <row r="34" spans="1:52" s="402" customFormat="1" ht="15.75">
      <c r="A34" s="399"/>
      <c r="B34" s="399"/>
      <c r="C34" s="399"/>
      <c r="D34" s="400"/>
      <c r="E34" s="400"/>
      <c r="F34" s="400"/>
      <c r="G34" s="400"/>
      <c r="H34" s="400"/>
      <c r="I34" s="400"/>
      <c r="J34" s="400"/>
      <c r="K34" s="400"/>
      <c r="L34" s="400"/>
      <c r="M34" s="400"/>
      <c r="N34" s="400"/>
      <c r="O34" s="400"/>
      <c r="P34" s="400"/>
      <c r="Q34" s="400"/>
      <c r="R34" s="400"/>
      <c r="S34" s="400"/>
      <c r="T34" s="400"/>
      <c r="U34" s="400"/>
      <c r="V34" s="400"/>
      <c r="W34" s="400"/>
      <c r="X34" s="400"/>
      <c r="Y34" s="400"/>
      <c r="Z34" s="400"/>
      <c r="AA34" s="392">
        <f>D34+F34+G34+H34+I34+J34+K34+L34+M34+N34+O34+P34+Q34+R34+T34+U34+V34+W34+X34+Y34+Z34</f>
        <v>0</v>
      </c>
      <c r="AB34" s="239"/>
      <c r="AC34" s="401"/>
      <c r="AD34" s="401"/>
      <c r="AE34" s="401"/>
      <c r="AF34" s="401"/>
      <c r="AG34" s="401"/>
      <c r="AH34" s="401"/>
      <c r="AI34" s="401"/>
      <c r="AJ34" s="401"/>
      <c r="AK34" s="401"/>
      <c r="AL34" s="401"/>
      <c r="AM34" s="401"/>
      <c r="AN34" s="401"/>
      <c r="AO34" s="401"/>
      <c r="AP34" s="401"/>
      <c r="AQ34" s="401"/>
      <c r="AR34" s="401"/>
      <c r="AS34" s="401"/>
      <c r="AT34" s="401"/>
      <c r="AU34" s="401"/>
      <c r="AV34" s="401"/>
      <c r="AW34" s="401"/>
      <c r="AX34" s="401"/>
      <c r="AY34" s="401"/>
      <c r="AZ34" s="401"/>
    </row>
    <row r="35" spans="1:52" s="402" customFormat="1" ht="15.75">
      <c r="A35" s="399"/>
      <c r="B35" s="399"/>
      <c r="C35" s="399"/>
      <c r="D35" s="400"/>
      <c r="E35" s="400"/>
      <c r="F35" s="400"/>
      <c r="G35" s="400"/>
      <c r="H35" s="400"/>
      <c r="I35" s="400"/>
      <c r="J35" s="400"/>
      <c r="K35" s="400"/>
      <c r="L35" s="400"/>
      <c r="M35" s="400"/>
      <c r="N35" s="400"/>
      <c r="O35" s="400"/>
      <c r="P35" s="400"/>
      <c r="Q35" s="400"/>
      <c r="R35" s="400"/>
      <c r="S35" s="400"/>
      <c r="T35" s="400"/>
      <c r="U35" s="400"/>
      <c r="V35" s="400"/>
      <c r="W35" s="400"/>
      <c r="X35" s="400"/>
      <c r="Y35" s="400"/>
      <c r="Z35" s="400"/>
      <c r="AA35" s="392">
        <f>D35+F35+G35+H35+I35+J35+K35+L35+M35+N35+O35+P35+Q35+R35+T35+U35+V35+W35+X35+Y35+Z35</f>
        <v>0</v>
      </c>
      <c r="AB35" s="239"/>
      <c r="AC35" s="401"/>
      <c r="AD35" s="401"/>
      <c r="AE35" s="401"/>
      <c r="AF35" s="401"/>
      <c r="AG35" s="401"/>
      <c r="AH35" s="401"/>
      <c r="AI35" s="401"/>
      <c r="AJ35" s="401"/>
      <c r="AK35" s="401"/>
      <c r="AL35" s="401"/>
      <c r="AM35" s="401"/>
      <c r="AN35" s="401"/>
      <c r="AO35" s="401"/>
      <c r="AP35" s="401"/>
      <c r="AQ35" s="401"/>
      <c r="AR35" s="401"/>
      <c r="AS35" s="401"/>
      <c r="AT35" s="401"/>
      <c r="AU35" s="401"/>
      <c r="AV35" s="401"/>
      <c r="AW35" s="401"/>
      <c r="AX35" s="401"/>
      <c r="AY35" s="401"/>
      <c r="AZ35" s="401"/>
    </row>
    <row r="36" spans="1:52" s="402" customFormat="1" ht="15.75">
      <c r="A36" s="399"/>
      <c r="B36" s="399"/>
      <c r="C36" s="399"/>
      <c r="D36" s="400"/>
      <c r="E36" s="400"/>
      <c r="F36" s="400"/>
      <c r="G36" s="400"/>
      <c r="H36" s="400"/>
      <c r="I36" s="400"/>
      <c r="J36" s="400"/>
      <c r="K36" s="400"/>
      <c r="L36" s="400"/>
      <c r="M36" s="400"/>
      <c r="N36" s="400"/>
      <c r="O36" s="400"/>
      <c r="P36" s="400"/>
      <c r="Q36" s="400"/>
      <c r="R36" s="400"/>
      <c r="S36" s="400"/>
      <c r="T36" s="400"/>
      <c r="U36" s="400"/>
      <c r="V36" s="400"/>
      <c r="W36" s="400"/>
      <c r="X36" s="400"/>
      <c r="Y36" s="400"/>
      <c r="Z36" s="400"/>
      <c r="AA36" s="392">
        <f>D36+F36+G36+H36+I36+J36+K36+L36+M36+N36+O36+P36+Q36+R36+T36+U36+V36+W36+X36+Y36+Z36</f>
        <v>0</v>
      </c>
      <c r="AB36" s="239"/>
      <c r="AC36" s="401"/>
      <c r="AD36" s="401"/>
      <c r="AE36" s="401"/>
      <c r="AF36" s="401"/>
      <c r="AG36" s="401"/>
      <c r="AH36" s="401"/>
      <c r="AI36" s="401"/>
      <c r="AJ36" s="401"/>
      <c r="AK36" s="401"/>
      <c r="AL36" s="401"/>
      <c r="AM36" s="401"/>
      <c r="AN36" s="401"/>
      <c r="AO36" s="401"/>
      <c r="AP36" s="401"/>
      <c r="AQ36" s="401"/>
      <c r="AR36" s="401"/>
      <c r="AS36" s="401"/>
      <c r="AT36" s="401"/>
      <c r="AU36" s="401"/>
      <c r="AV36" s="401"/>
      <c r="AW36" s="401"/>
      <c r="AX36" s="401"/>
      <c r="AY36" s="401"/>
      <c r="AZ36" s="401"/>
    </row>
    <row r="37" spans="1:52" s="402" customFormat="1" ht="15.75">
      <c r="A37" s="399"/>
      <c r="B37" s="399"/>
      <c r="C37" s="399"/>
      <c r="D37" s="400"/>
      <c r="E37" s="400"/>
      <c r="F37" s="400"/>
      <c r="G37" s="400"/>
      <c r="H37" s="400"/>
      <c r="I37" s="400"/>
      <c r="J37" s="400"/>
      <c r="K37" s="400"/>
      <c r="L37" s="400"/>
      <c r="M37" s="400"/>
      <c r="N37" s="400"/>
      <c r="O37" s="400"/>
      <c r="P37" s="400"/>
      <c r="Q37" s="400"/>
      <c r="R37" s="400"/>
      <c r="S37" s="400"/>
      <c r="T37" s="400"/>
      <c r="U37" s="400"/>
      <c r="V37" s="400"/>
      <c r="W37" s="400"/>
      <c r="X37" s="400"/>
      <c r="Y37" s="400"/>
      <c r="Z37" s="400"/>
      <c r="AA37" s="392">
        <f>D37+F37+G37+H37+I37+J37+K37+L37+M37+N37+O37+P37+Q37+R37+T37+U37+V37+W37+X37+Y37+Z37</f>
        <v>0</v>
      </c>
      <c r="AB37" s="239"/>
      <c r="AC37" s="401"/>
      <c r="AD37" s="401"/>
      <c r="AE37" s="401"/>
      <c r="AF37" s="401"/>
      <c r="AG37" s="401"/>
      <c r="AH37" s="401"/>
      <c r="AI37" s="401"/>
      <c r="AJ37" s="401"/>
      <c r="AK37" s="401"/>
      <c r="AL37" s="401"/>
      <c r="AM37" s="401"/>
      <c r="AN37" s="401"/>
      <c r="AO37" s="401"/>
      <c r="AP37" s="401"/>
      <c r="AQ37" s="401"/>
      <c r="AR37" s="401"/>
      <c r="AS37" s="401"/>
      <c r="AT37" s="401"/>
      <c r="AU37" s="401"/>
      <c r="AV37" s="401"/>
      <c r="AW37" s="401"/>
      <c r="AX37" s="401"/>
      <c r="AY37" s="401"/>
      <c r="AZ37" s="401"/>
    </row>
    <row r="38" spans="1:52" s="402" customFormat="1" ht="15.75">
      <c r="A38" s="399"/>
      <c r="B38" s="399"/>
      <c r="C38" s="399"/>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392">
        <f>D38+F38+G38+H38+I38+J38+K38+L38+M38+N38+O38+P38+Q38+R38+T38+U38+V38+W38+X38+Y38+Z38</f>
        <v>0</v>
      </c>
      <c r="AB38" s="239"/>
      <c r="AC38" s="401"/>
      <c r="AD38" s="401"/>
      <c r="AE38" s="401"/>
      <c r="AF38" s="401"/>
      <c r="AG38" s="401"/>
      <c r="AH38" s="401"/>
      <c r="AI38" s="401"/>
      <c r="AJ38" s="401"/>
      <c r="AK38" s="401"/>
      <c r="AL38" s="401"/>
      <c r="AM38" s="401"/>
      <c r="AN38" s="401"/>
      <c r="AO38" s="401"/>
      <c r="AP38" s="401"/>
      <c r="AQ38" s="401"/>
      <c r="AR38" s="401"/>
      <c r="AS38" s="401"/>
      <c r="AT38" s="401"/>
      <c r="AU38" s="401"/>
      <c r="AV38" s="401"/>
      <c r="AW38" s="401"/>
      <c r="AX38" s="401"/>
      <c r="AY38" s="401"/>
      <c r="AZ38" s="401"/>
    </row>
    <row r="39" spans="1:52" s="402" customFormat="1" ht="15.75">
      <c r="A39" s="399"/>
      <c r="B39" s="399"/>
      <c r="C39" s="399"/>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392">
        <f>D39+F39+G39+H39+I39+J39+K39+L39+M39+N39+O39+P39+Q39+R39+T39+U39+V39+W39+X39+Y39+Z39</f>
        <v>0</v>
      </c>
      <c r="AB39" s="239"/>
      <c r="AC39" s="401"/>
      <c r="AD39" s="401"/>
      <c r="AE39" s="401"/>
      <c r="AF39" s="401"/>
      <c r="AG39" s="401"/>
      <c r="AH39" s="401"/>
      <c r="AI39" s="401"/>
      <c r="AJ39" s="401"/>
      <c r="AK39" s="401"/>
      <c r="AL39" s="401"/>
      <c r="AM39" s="401"/>
      <c r="AN39" s="401"/>
      <c r="AO39" s="401"/>
      <c r="AP39" s="401"/>
      <c r="AQ39" s="401"/>
      <c r="AR39" s="401"/>
      <c r="AS39" s="401"/>
      <c r="AT39" s="401"/>
      <c r="AU39" s="401"/>
      <c r="AV39" s="401"/>
      <c r="AW39" s="401"/>
      <c r="AX39" s="401"/>
      <c r="AY39" s="401"/>
      <c r="AZ39" s="401"/>
    </row>
    <row r="40" spans="1:52" s="402" customFormat="1" ht="15.75">
      <c r="A40" s="399"/>
      <c r="B40" s="399"/>
      <c r="C40" s="399"/>
      <c r="D40" s="400"/>
      <c r="E40" s="400"/>
      <c r="F40" s="400"/>
      <c r="G40" s="400"/>
      <c r="H40" s="400"/>
      <c r="I40" s="400"/>
      <c r="J40" s="400"/>
      <c r="K40" s="400"/>
      <c r="L40" s="400"/>
      <c r="M40" s="400"/>
      <c r="N40" s="400"/>
      <c r="O40" s="400"/>
      <c r="P40" s="400"/>
      <c r="Q40" s="400"/>
      <c r="R40" s="400"/>
      <c r="S40" s="400"/>
      <c r="T40" s="400"/>
      <c r="U40" s="400"/>
      <c r="V40" s="400"/>
      <c r="W40" s="400"/>
      <c r="X40" s="400"/>
      <c r="Y40" s="400"/>
      <c r="Z40" s="400"/>
      <c r="AA40" s="392">
        <f>D40+F40+G40+H40+I40+J40+K40+L40+M40+N40+O40+P40+Q40+R40+T40+U40+V40+W40+X40+Y40+Z40</f>
        <v>0</v>
      </c>
      <c r="AB40" s="239"/>
      <c r="AC40" s="401"/>
      <c r="AD40" s="401"/>
      <c r="AE40" s="401"/>
      <c r="AF40" s="401"/>
      <c r="AG40" s="401"/>
      <c r="AH40" s="401"/>
      <c r="AI40" s="401"/>
      <c r="AJ40" s="401"/>
      <c r="AK40" s="401"/>
      <c r="AL40" s="401"/>
      <c r="AM40" s="401"/>
      <c r="AN40" s="401"/>
      <c r="AO40" s="401"/>
      <c r="AP40" s="401"/>
      <c r="AQ40" s="401"/>
      <c r="AR40" s="401"/>
      <c r="AS40" s="401"/>
      <c r="AT40" s="401"/>
      <c r="AU40" s="401"/>
      <c r="AV40" s="401"/>
      <c r="AW40" s="401"/>
      <c r="AX40" s="401"/>
      <c r="AY40" s="401"/>
      <c r="AZ40" s="401"/>
    </row>
    <row r="41" spans="1:52" s="402" customFormat="1" ht="15.75">
      <c r="A41" s="399"/>
      <c r="B41" s="399"/>
      <c r="C41" s="399"/>
      <c r="D41" s="400"/>
      <c r="E41" s="400"/>
      <c r="F41" s="400"/>
      <c r="G41" s="400"/>
      <c r="H41" s="400"/>
      <c r="I41" s="400"/>
      <c r="J41" s="400"/>
      <c r="K41" s="400"/>
      <c r="L41" s="400"/>
      <c r="M41" s="400"/>
      <c r="N41" s="400"/>
      <c r="O41" s="400"/>
      <c r="P41" s="400"/>
      <c r="Q41" s="400"/>
      <c r="R41" s="400"/>
      <c r="S41" s="400"/>
      <c r="T41" s="400"/>
      <c r="U41" s="400"/>
      <c r="V41" s="400"/>
      <c r="W41" s="400"/>
      <c r="X41" s="400"/>
      <c r="Y41" s="400"/>
      <c r="Z41" s="400"/>
      <c r="AA41" s="392">
        <f>D41+F41+G41+H41+I41+J41+K41+L41+M41+N41+O41+P41+Q41+R41+T41+U41+V41+W41+X41+Y41+Z41</f>
        <v>0</v>
      </c>
      <c r="AB41" s="239"/>
      <c r="AC41" s="401"/>
      <c r="AD41" s="401"/>
      <c r="AE41" s="401"/>
      <c r="AF41" s="401"/>
      <c r="AG41" s="401"/>
      <c r="AH41" s="401"/>
      <c r="AI41" s="401"/>
      <c r="AJ41" s="401"/>
      <c r="AK41" s="401"/>
      <c r="AL41" s="401"/>
      <c r="AM41" s="401"/>
      <c r="AN41" s="401"/>
      <c r="AO41" s="401"/>
      <c r="AP41" s="401"/>
      <c r="AQ41" s="401"/>
      <c r="AR41" s="401"/>
      <c r="AS41" s="401"/>
      <c r="AT41" s="401"/>
      <c r="AU41" s="401"/>
      <c r="AV41" s="401"/>
      <c r="AW41" s="401"/>
      <c r="AX41" s="401"/>
      <c r="AY41" s="401"/>
      <c r="AZ41" s="401"/>
    </row>
    <row r="42" spans="1:52" s="402" customFormat="1" ht="15.75">
      <c r="A42" s="399"/>
      <c r="B42" s="399"/>
      <c r="C42" s="399"/>
      <c r="D42" s="400"/>
      <c r="E42" s="400"/>
      <c r="F42" s="400"/>
      <c r="G42" s="400"/>
      <c r="H42" s="400"/>
      <c r="I42" s="400"/>
      <c r="J42" s="400"/>
      <c r="K42" s="400"/>
      <c r="L42" s="400"/>
      <c r="M42" s="400"/>
      <c r="N42" s="400"/>
      <c r="O42" s="400"/>
      <c r="P42" s="400"/>
      <c r="Q42" s="400"/>
      <c r="R42" s="400"/>
      <c r="S42" s="400"/>
      <c r="T42" s="400"/>
      <c r="U42" s="400"/>
      <c r="V42" s="400"/>
      <c r="W42" s="400"/>
      <c r="X42" s="400"/>
      <c r="Y42" s="400"/>
      <c r="Z42" s="400"/>
      <c r="AA42" s="392">
        <f>D42+F42+G42+H42+I42+J42+K42+L42+M42+N42+O42+P42+Q42+R42+T42+U42+V42+W42+X42+Y42+Z42</f>
        <v>0</v>
      </c>
      <c r="AB42" s="239"/>
      <c r="AC42" s="401"/>
      <c r="AD42" s="401"/>
      <c r="AE42" s="401"/>
      <c r="AF42" s="401"/>
      <c r="AG42" s="401"/>
      <c r="AH42" s="401"/>
      <c r="AI42" s="401"/>
      <c r="AJ42" s="401"/>
      <c r="AK42" s="401"/>
      <c r="AL42" s="401"/>
      <c r="AM42" s="401"/>
      <c r="AN42" s="401"/>
      <c r="AO42" s="401"/>
      <c r="AP42" s="401"/>
      <c r="AQ42" s="401"/>
      <c r="AR42" s="401"/>
      <c r="AS42" s="401"/>
      <c r="AT42" s="401"/>
      <c r="AU42" s="401"/>
      <c r="AV42" s="401"/>
      <c r="AW42" s="401"/>
      <c r="AX42" s="401"/>
      <c r="AY42" s="401"/>
      <c r="AZ42" s="401"/>
    </row>
    <row r="43" spans="1:52" s="402" customFormat="1" ht="15.75">
      <c r="A43" s="399"/>
      <c r="B43" s="399"/>
      <c r="C43" s="399"/>
      <c r="D43" s="400"/>
      <c r="E43" s="400"/>
      <c r="F43" s="400"/>
      <c r="G43" s="400"/>
      <c r="H43" s="400"/>
      <c r="I43" s="400"/>
      <c r="J43" s="400"/>
      <c r="K43" s="400"/>
      <c r="L43" s="400"/>
      <c r="M43" s="400"/>
      <c r="N43" s="400"/>
      <c r="O43" s="400"/>
      <c r="P43" s="400"/>
      <c r="Q43" s="400"/>
      <c r="R43" s="400"/>
      <c r="S43" s="400"/>
      <c r="T43" s="400"/>
      <c r="U43" s="400"/>
      <c r="V43" s="400"/>
      <c r="W43" s="400"/>
      <c r="X43" s="400"/>
      <c r="Y43" s="400"/>
      <c r="Z43" s="400"/>
      <c r="AA43" s="392">
        <f>D43+F43+G43+H43+I43+J43+K43+L43+M43+N43+O43+P43+Q43+R43+T43+U43+V43+W43+X43+Y43+Z43</f>
        <v>0</v>
      </c>
      <c r="AB43" s="239"/>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row>
    <row r="44" spans="1:52" s="402" customFormat="1" ht="15.75">
      <c r="A44" s="399"/>
      <c r="B44" s="399"/>
      <c r="C44" s="399"/>
      <c r="D44" s="400"/>
      <c r="E44" s="400"/>
      <c r="F44" s="400"/>
      <c r="G44" s="400"/>
      <c r="H44" s="400"/>
      <c r="I44" s="400"/>
      <c r="J44" s="400"/>
      <c r="K44" s="400"/>
      <c r="L44" s="400"/>
      <c r="M44" s="400"/>
      <c r="N44" s="400"/>
      <c r="O44" s="400"/>
      <c r="P44" s="400"/>
      <c r="Q44" s="400"/>
      <c r="R44" s="400"/>
      <c r="S44" s="400"/>
      <c r="T44" s="400"/>
      <c r="U44" s="400"/>
      <c r="V44" s="400"/>
      <c r="W44" s="400"/>
      <c r="X44" s="400"/>
      <c r="Y44" s="400"/>
      <c r="Z44" s="400"/>
      <c r="AA44" s="392">
        <f>D44+F44+G44+H44+I44+J44+K44+L44+M44+N44+O44+P44+Q44+R44+T44+U44+V44+W44+X44+Y44+Z44</f>
        <v>0</v>
      </c>
      <c r="AB44" s="239"/>
      <c r="AC44" s="401"/>
      <c r="AD44" s="401"/>
      <c r="AE44" s="401"/>
      <c r="AF44" s="401"/>
      <c r="AG44" s="401"/>
      <c r="AH44" s="401"/>
      <c r="AI44" s="401"/>
      <c r="AJ44" s="401"/>
      <c r="AK44" s="401"/>
      <c r="AL44" s="401"/>
      <c r="AM44" s="401"/>
      <c r="AN44" s="401"/>
      <c r="AO44" s="401"/>
      <c r="AP44" s="401"/>
      <c r="AQ44" s="401"/>
      <c r="AR44" s="401"/>
      <c r="AS44" s="401"/>
      <c r="AT44" s="401"/>
      <c r="AU44" s="401"/>
      <c r="AV44" s="401"/>
      <c r="AW44" s="401"/>
      <c r="AX44" s="401"/>
      <c r="AY44" s="401"/>
      <c r="AZ44" s="401"/>
    </row>
    <row r="45" spans="1:52" s="402" customFormat="1" ht="15.75">
      <c r="A45" s="399"/>
      <c r="B45" s="399"/>
      <c r="C45" s="399"/>
      <c r="D45" s="400"/>
      <c r="E45" s="400"/>
      <c r="F45" s="400"/>
      <c r="G45" s="400"/>
      <c r="H45" s="400"/>
      <c r="I45" s="400"/>
      <c r="J45" s="400"/>
      <c r="K45" s="400"/>
      <c r="L45" s="400"/>
      <c r="M45" s="400"/>
      <c r="N45" s="400"/>
      <c r="O45" s="400"/>
      <c r="P45" s="400"/>
      <c r="Q45" s="400"/>
      <c r="R45" s="400"/>
      <c r="S45" s="400"/>
      <c r="T45" s="400"/>
      <c r="U45" s="400"/>
      <c r="V45" s="400"/>
      <c r="W45" s="400"/>
      <c r="X45" s="400"/>
      <c r="Y45" s="400"/>
      <c r="Z45" s="400"/>
      <c r="AA45" s="392">
        <f>D45+F45+G45+H45+I45+J45+K45+L45+M45+N45+O45+P45+Q45+R45+T45+U45+V45+W45+X45+Y45+Z45</f>
        <v>0</v>
      </c>
      <c r="AB45" s="239"/>
      <c r="AC45" s="401"/>
      <c r="AD45" s="401"/>
      <c r="AE45" s="401"/>
      <c r="AF45" s="401"/>
      <c r="AG45" s="401"/>
      <c r="AH45" s="401"/>
      <c r="AI45" s="401"/>
      <c r="AJ45" s="401"/>
      <c r="AK45" s="401"/>
      <c r="AL45" s="401"/>
      <c r="AM45" s="401"/>
      <c r="AN45" s="401"/>
      <c r="AO45" s="401"/>
      <c r="AP45" s="401"/>
      <c r="AQ45" s="401"/>
      <c r="AR45" s="401"/>
      <c r="AS45" s="401"/>
      <c r="AT45" s="401"/>
      <c r="AU45" s="401"/>
      <c r="AV45" s="401"/>
      <c r="AW45" s="401"/>
      <c r="AX45" s="401"/>
      <c r="AY45" s="401"/>
      <c r="AZ45" s="401"/>
    </row>
    <row r="46" spans="1:52" s="402" customFormat="1" ht="15.75">
      <c r="A46" s="399"/>
      <c r="B46" s="399"/>
      <c r="C46" s="399"/>
      <c r="D46" s="400"/>
      <c r="E46" s="400"/>
      <c r="F46" s="400"/>
      <c r="G46" s="400"/>
      <c r="H46" s="400"/>
      <c r="I46" s="400"/>
      <c r="J46" s="400"/>
      <c r="K46" s="400"/>
      <c r="L46" s="400"/>
      <c r="M46" s="400"/>
      <c r="N46" s="400"/>
      <c r="O46" s="400"/>
      <c r="P46" s="400"/>
      <c r="Q46" s="400"/>
      <c r="R46" s="400"/>
      <c r="S46" s="400"/>
      <c r="T46" s="400"/>
      <c r="U46" s="400"/>
      <c r="V46" s="400"/>
      <c r="W46" s="400"/>
      <c r="X46" s="400"/>
      <c r="Y46" s="400"/>
      <c r="Z46" s="400"/>
      <c r="AA46" s="392">
        <f>D46+F46+G46+H46+I46+J46+K46+L46+M46+N46+O46+P46+Q46+R46+T46+U46+V46+W46+X46+Y46+Z46</f>
        <v>0</v>
      </c>
      <c r="AB46" s="239"/>
      <c r="AC46" s="401"/>
      <c r="AD46" s="401"/>
      <c r="AE46" s="401"/>
      <c r="AF46" s="401"/>
      <c r="AG46" s="401"/>
      <c r="AH46" s="401"/>
      <c r="AI46" s="401"/>
      <c r="AJ46" s="401"/>
      <c r="AK46" s="401"/>
      <c r="AL46" s="401"/>
      <c r="AM46" s="401"/>
      <c r="AN46" s="401"/>
      <c r="AO46" s="401"/>
      <c r="AP46" s="401"/>
      <c r="AQ46" s="401"/>
      <c r="AR46" s="401"/>
      <c r="AS46" s="401"/>
      <c r="AT46" s="401"/>
      <c r="AU46" s="401"/>
      <c r="AV46" s="401"/>
      <c r="AW46" s="401"/>
      <c r="AX46" s="401"/>
      <c r="AY46" s="401"/>
      <c r="AZ46" s="401"/>
    </row>
    <row r="47" spans="1:52" s="402" customFormat="1" ht="15.75">
      <c r="A47" s="399"/>
      <c r="B47" s="399"/>
      <c r="C47" s="399"/>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392">
        <f>D47+F47+G47+H47+I47+J47+K47+L47+M47+N47+O47+P47+Q47+R47+T47+U47+V47+W47+X47+Y47+Z47</f>
        <v>0</v>
      </c>
      <c r="AB47" s="239"/>
      <c r="AC47" s="401"/>
      <c r="AD47" s="401"/>
      <c r="AE47" s="401"/>
      <c r="AF47" s="401"/>
      <c r="AG47" s="401"/>
      <c r="AH47" s="401"/>
      <c r="AI47" s="401"/>
      <c r="AJ47" s="401"/>
      <c r="AK47" s="401"/>
      <c r="AL47" s="401"/>
      <c r="AM47" s="401"/>
      <c r="AN47" s="401"/>
      <c r="AO47" s="401"/>
      <c r="AP47" s="401"/>
      <c r="AQ47" s="401"/>
      <c r="AR47" s="401"/>
      <c r="AS47" s="401"/>
      <c r="AT47" s="401"/>
      <c r="AU47" s="401"/>
      <c r="AV47" s="401"/>
      <c r="AW47" s="401"/>
      <c r="AX47" s="401"/>
      <c r="AY47" s="401"/>
      <c r="AZ47" s="401"/>
    </row>
    <row r="48" spans="1:52" s="402" customFormat="1" ht="15.75">
      <c r="A48" s="399"/>
      <c r="B48" s="399"/>
      <c r="C48" s="399"/>
      <c r="D48" s="400"/>
      <c r="E48" s="400"/>
      <c r="F48" s="400"/>
      <c r="G48" s="400"/>
      <c r="H48" s="400"/>
      <c r="I48" s="400"/>
      <c r="J48" s="400"/>
      <c r="K48" s="400"/>
      <c r="L48" s="400"/>
      <c r="M48" s="400"/>
      <c r="N48" s="400"/>
      <c r="O48" s="400"/>
      <c r="P48" s="400"/>
      <c r="Q48" s="400"/>
      <c r="R48" s="400"/>
      <c r="S48" s="400"/>
      <c r="T48" s="400"/>
      <c r="U48" s="400"/>
      <c r="V48" s="400"/>
      <c r="W48" s="400"/>
      <c r="X48" s="400"/>
      <c r="Y48" s="400"/>
      <c r="Z48" s="400"/>
      <c r="AA48" s="392">
        <f>D48+F48+G48+H48+I48+J48+K48+L48+M48+N48+O48+P48+Q48+R48+T48+U48+V48+W48+X48+Y48+Z48</f>
        <v>0</v>
      </c>
      <c r="AB48" s="239"/>
      <c r="AC48" s="401"/>
      <c r="AD48" s="401"/>
      <c r="AE48" s="401"/>
      <c r="AF48" s="401"/>
      <c r="AG48" s="401"/>
      <c r="AH48" s="401"/>
      <c r="AI48" s="401"/>
      <c r="AJ48" s="401"/>
      <c r="AK48" s="401"/>
      <c r="AL48" s="401"/>
      <c r="AM48" s="401"/>
      <c r="AN48" s="401"/>
      <c r="AO48" s="401"/>
      <c r="AP48" s="401"/>
      <c r="AQ48" s="401"/>
      <c r="AR48" s="401"/>
      <c r="AS48" s="401"/>
      <c r="AT48" s="401"/>
      <c r="AU48" s="401"/>
      <c r="AV48" s="401"/>
      <c r="AW48" s="401"/>
      <c r="AX48" s="401"/>
      <c r="AY48" s="401"/>
      <c r="AZ48" s="401"/>
    </row>
    <row r="49" spans="1:52" s="402" customFormat="1" ht="15.75">
      <c r="A49" s="399"/>
      <c r="B49" s="399"/>
      <c r="C49" s="399"/>
      <c r="D49" s="400"/>
      <c r="E49" s="400"/>
      <c r="F49" s="400"/>
      <c r="G49" s="400"/>
      <c r="H49" s="400"/>
      <c r="I49" s="400"/>
      <c r="J49" s="400"/>
      <c r="K49" s="400"/>
      <c r="L49" s="400"/>
      <c r="M49" s="400"/>
      <c r="N49" s="400"/>
      <c r="O49" s="400"/>
      <c r="P49" s="400"/>
      <c r="Q49" s="400"/>
      <c r="R49" s="400"/>
      <c r="S49" s="400"/>
      <c r="T49" s="400"/>
      <c r="U49" s="400"/>
      <c r="V49" s="400"/>
      <c r="W49" s="400"/>
      <c r="X49" s="400"/>
      <c r="Y49" s="400"/>
      <c r="Z49" s="400"/>
      <c r="AA49" s="392">
        <f>D49+F49+G49+H49+I49+J49+K49+L49+M49+N49+O49+P49+Q49+R49+T49+U49+V49+W49+X49+Y49+Z49</f>
        <v>0</v>
      </c>
      <c r="AB49" s="239"/>
      <c r="AC49" s="401"/>
      <c r="AD49" s="401"/>
      <c r="AE49" s="401"/>
      <c r="AF49" s="401"/>
      <c r="AG49" s="401"/>
      <c r="AH49" s="401"/>
      <c r="AI49" s="401"/>
      <c r="AJ49" s="401"/>
      <c r="AK49" s="401"/>
      <c r="AL49" s="401"/>
      <c r="AM49" s="401"/>
      <c r="AN49" s="401"/>
      <c r="AO49" s="401"/>
      <c r="AP49" s="401"/>
      <c r="AQ49" s="401"/>
      <c r="AR49" s="401"/>
      <c r="AS49" s="401"/>
      <c r="AT49" s="401"/>
      <c r="AU49" s="401"/>
      <c r="AV49" s="401"/>
      <c r="AW49" s="401"/>
      <c r="AX49" s="401"/>
      <c r="AY49" s="401"/>
      <c r="AZ49" s="401"/>
    </row>
    <row r="50" spans="1:52" s="402" customFormat="1" ht="15.75">
      <c r="A50" s="399"/>
      <c r="B50" s="399"/>
      <c r="C50" s="399"/>
      <c r="D50" s="400"/>
      <c r="E50" s="400"/>
      <c r="F50" s="400"/>
      <c r="G50" s="400"/>
      <c r="H50" s="400"/>
      <c r="I50" s="400"/>
      <c r="J50" s="400"/>
      <c r="K50" s="400"/>
      <c r="L50" s="400"/>
      <c r="M50" s="400"/>
      <c r="N50" s="400"/>
      <c r="O50" s="400"/>
      <c r="P50" s="400"/>
      <c r="Q50" s="400"/>
      <c r="R50" s="400"/>
      <c r="S50" s="400"/>
      <c r="T50" s="400"/>
      <c r="U50" s="400"/>
      <c r="V50" s="400"/>
      <c r="W50" s="400"/>
      <c r="X50" s="400"/>
      <c r="Y50" s="400"/>
      <c r="Z50" s="400"/>
      <c r="AA50" s="392">
        <f>D50+F50+G50+H50+I50+J50+K50+L50+M50+N50+O50+P50+Q50+R50+T50+U50+V50+W50+X50+Y50+Z50</f>
        <v>0</v>
      </c>
      <c r="AB50" s="239"/>
      <c r="AC50" s="401"/>
      <c r="AD50" s="401"/>
      <c r="AE50" s="401"/>
      <c r="AF50" s="401"/>
      <c r="AG50" s="401"/>
      <c r="AH50" s="401"/>
      <c r="AI50" s="401"/>
      <c r="AJ50" s="401"/>
      <c r="AK50" s="401"/>
      <c r="AL50" s="401"/>
      <c r="AM50" s="401"/>
      <c r="AN50" s="401"/>
      <c r="AO50" s="401"/>
      <c r="AP50" s="401"/>
      <c r="AQ50" s="401"/>
      <c r="AR50" s="401"/>
      <c r="AS50" s="401"/>
      <c r="AT50" s="401"/>
      <c r="AU50" s="401"/>
      <c r="AV50" s="401"/>
      <c r="AW50" s="401"/>
      <c r="AX50" s="401"/>
      <c r="AY50" s="401"/>
      <c r="AZ50" s="401"/>
    </row>
    <row r="51" spans="1:52" s="402" customFormat="1" ht="15.75">
      <c r="A51" s="399"/>
      <c r="B51" s="399"/>
      <c r="C51" s="399"/>
      <c r="D51" s="400"/>
      <c r="E51" s="400"/>
      <c r="F51" s="400"/>
      <c r="G51" s="400"/>
      <c r="H51" s="400"/>
      <c r="I51" s="400"/>
      <c r="J51" s="400"/>
      <c r="K51" s="400"/>
      <c r="L51" s="400"/>
      <c r="M51" s="400"/>
      <c r="N51" s="400"/>
      <c r="O51" s="400"/>
      <c r="P51" s="400"/>
      <c r="Q51" s="400"/>
      <c r="R51" s="400"/>
      <c r="S51" s="400"/>
      <c r="T51" s="400"/>
      <c r="U51" s="400"/>
      <c r="V51" s="400"/>
      <c r="W51" s="400"/>
      <c r="X51" s="400"/>
      <c r="Y51" s="400"/>
      <c r="Z51" s="400"/>
      <c r="AA51" s="392">
        <f>D51+F51+G51+H51+I51+J51+K51+L51+M51+N51+O51+P51+Q51+R51+T51+U51+V51+W51+X51+Y51+Z51</f>
        <v>0</v>
      </c>
      <c r="AB51" s="239"/>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row>
    <row r="52" spans="1:52" s="402" customFormat="1" ht="15.75">
      <c r="A52" s="399"/>
      <c r="B52" s="399"/>
      <c r="C52" s="399"/>
      <c r="D52" s="400"/>
      <c r="E52" s="400"/>
      <c r="F52" s="400"/>
      <c r="G52" s="400"/>
      <c r="H52" s="400"/>
      <c r="I52" s="400"/>
      <c r="J52" s="400"/>
      <c r="K52" s="400"/>
      <c r="L52" s="400"/>
      <c r="M52" s="400"/>
      <c r="N52" s="400"/>
      <c r="O52" s="400"/>
      <c r="P52" s="400"/>
      <c r="Q52" s="400"/>
      <c r="R52" s="400"/>
      <c r="S52" s="400"/>
      <c r="T52" s="400"/>
      <c r="U52" s="400"/>
      <c r="V52" s="400"/>
      <c r="W52" s="400"/>
      <c r="X52" s="400"/>
      <c r="Y52" s="400"/>
      <c r="Z52" s="400"/>
      <c r="AA52" s="392">
        <f>D52+F52+G52+H52+I52+J52+K52+L52+M52+N52+O52+P52+Q52+R52+T52+U52+V52+W52+X52+Y52+Z52</f>
        <v>0</v>
      </c>
      <c r="AB52" s="239"/>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row>
    <row r="53" spans="1:52" s="402" customFormat="1" ht="15.75">
      <c r="A53" s="399"/>
      <c r="B53" s="399"/>
      <c r="C53" s="399"/>
      <c r="D53" s="400"/>
      <c r="E53" s="400"/>
      <c r="F53" s="400"/>
      <c r="G53" s="400"/>
      <c r="H53" s="400"/>
      <c r="I53" s="400"/>
      <c r="J53" s="400"/>
      <c r="K53" s="400"/>
      <c r="L53" s="400"/>
      <c r="M53" s="400"/>
      <c r="N53" s="400"/>
      <c r="O53" s="400"/>
      <c r="P53" s="400"/>
      <c r="Q53" s="400"/>
      <c r="R53" s="400"/>
      <c r="S53" s="400"/>
      <c r="T53" s="400"/>
      <c r="U53" s="400"/>
      <c r="V53" s="400"/>
      <c r="W53" s="400"/>
      <c r="X53" s="400"/>
      <c r="Y53" s="400"/>
      <c r="Z53" s="400"/>
      <c r="AA53" s="392">
        <f>D53+F53+G53+H53+I53+J53+K53+L53+M53+N53+O53+P53+Q53+R53+T53+U53+V53+W53+X53+Y53+Z53</f>
        <v>0</v>
      </c>
      <c r="AB53" s="239"/>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row>
    <row r="54" spans="1:52" s="402" customFormat="1" ht="15.75">
      <c r="A54" s="399"/>
      <c r="B54" s="399"/>
      <c r="C54" s="399"/>
      <c r="D54" s="400"/>
      <c r="E54" s="400"/>
      <c r="F54" s="400"/>
      <c r="G54" s="400"/>
      <c r="H54" s="400"/>
      <c r="I54" s="400"/>
      <c r="J54" s="400"/>
      <c r="K54" s="400"/>
      <c r="L54" s="400"/>
      <c r="M54" s="400"/>
      <c r="N54" s="400"/>
      <c r="O54" s="400"/>
      <c r="P54" s="400"/>
      <c r="Q54" s="400"/>
      <c r="R54" s="400"/>
      <c r="S54" s="400"/>
      <c r="T54" s="400"/>
      <c r="U54" s="400"/>
      <c r="V54" s="400"/>
      <c r="W54" s="400"/>
      <c r="X54" s="400"/>
      <c r="Y54" s="400"/>
      <c r="Z54" s="400"/>
      <c r="AA54" s="392">
        <f>D54+F54+G54+H54+I54+J54+K54+L54+M54+N54+O54+P54+Q54+R54+T54+U54+V54+W54+X54+Y54+Z54</f>
        <v>0</v>
      </c>
      <c r="AB54" s="239"/>
      <c r="AC54" s="401"/>
      <c r="AD54" s="401"/>
      <c r="AE54" s="401"/>
      <c r="AF54" s="401"/>
      <c r="AG54" s="401"/>
      <c r="AH54" s="401"/>
      <c r="AI54" s="401"/>
      <c r="AJ54" s="401"/>
      <c r="AK54" s="401"/>
      <c r="AL54" s="401"/>
      <c r="AM54" s="401"/>
      <c r="AN54" s="401"/>
      <c r="AO54" s="401"/>
      <c r="AP54" s="401"/>
      <c r="AQ54" s="401"/>
      <c r="AR54" s="401"/>
      <c r="AS54" s="401"/>
      <c r="AT54" s="401"/>
      <c r="AU54" s="401"/>
      <c r="AV54" s="401"/>
      <c r="AW54" s="401"/>
      <c r="AX54" s="401"/>
      <c r="AY54" s="401"/>
      <c r="AZ54" s="401"/>
    </row>
    <row r="55" spans="1:52" s="404" customFormat="1" ht="15.75">
      <c r="A55" s="399"/>
      <c r="B55" s="399"/>
      <c r="C55" s="399"/>
      <c r="D55" s="400"/>
      <c r="E55" s="400"/>
      <c r="F55" s="400"/>
      <c r="G55" s="400"/>
      <c r="H55" s="400"/>
      <c r="I55" s="400"/>
      <c r="J55" s="400"/>
      <c r="K55" s="400"/>
      <c r="L55" s="400"/>
      <c r="M55" s="400"/>
      <c r="N55" s="400"/>
      <c r="O55" s="400"/>
      <c r="P55" s="400"/>
      <c r="Q55" s="400"/>
      <c r="R55" s="400"/>
      <c r="S55" s="400"/>
      <c r="T55" s="400"/>
      <c r="U55" s="400"/>
      <c r="V55" s="400"/>
      <c r="W55" s="400"/>
      <c r="X55" s="400"/>
      <c r="Y55" s="400"/>
      <c r="Z55" s="400"/>
      <c r="AA55" s="392">
        <f>D55+F55+G55+H55+I55+J55+K55+L55+M55+N55+O55+P55+Q55+R55+T55+U55+V55+W55+X55+Y55+Z55</f>
        <v>0</v>
      </c>
      <c r="AB55" s="239"/>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3"/>
      <c r="AY55" s="403"/>
      <c r="AZ55" s="403"/>
    </row>
    <row r="56" spans="1:28" ht="12.75">
      <c r="A56" s="728" t="s">
        <v>311</v>
      </c>
      <c r="B56" s="728"/>
      <c r="C56" s="728"/>
      <c r="D56" s="405">
        <f>SUM(D12:D55)</f>
        <v>70758.5</v>
      </c>
      <c r="E56" s="406"/>
      <c r="F56" s="406">
        <f>SUM(F12:F55)</f>
        <v>0</v>
      </c>
      <c r="G56" s="406">
        <f>SUM(G12:G55)</f>
        <v>0</v>
      </c>
      <c r="H56" s="406">
        <f>SUM(H12:H55)</f>
        <v>0</v>
      </c>
      <c r="I56" s="406">
        <f>SUM(I12:I55)</f>
        <v>0</v>
      </c>
      <c r="J56" s="406">
        <f>SUM(J12:J55)</f>
        <v>0</v>
      </c>
      <c r="K56" s="406">
        <f>SUM(K12:K55)</f>
        <v>0</v>
      </c>
      <c r="L56" s="406">
        <f>SUM(L12:L55)</f>
        <v>0</v>
      </c>
      <c r="M56" s="405">
        <f>SUM(M12:M55)</f>
        <v>0</v>
      </c>
      <c r="N56" s="405">
        <f>SUM(N12:N55)</f>
        <v>0</v>
      </c>
      <c r="O56" s="405">
        <f>SUM(O12:O55)</f>
        <v>0</v>
      </c>
      <c r="P56" s="405">
        <f>SUM(P12:P55)</f>
        <v>13001218.15</v>
      </c>
      <c r="Q56" s="405">
        <f>SUM(Q12:Q55)</f>
        <v>284700</v>
      </c>
      <c r="R56" s="405">
        <f>SUM(R12:R55)</f>
        <v>1124868.11</v>
      </c>
      <c r="S56" s="406"/>
      <c r="T56" s="405">
        <f>SUM(T12:T55)</f>
        <v>0</v>
      </c>
      <c r="U56" s="405">
        <f>SUM(U12:U55)</f>
        <v>0</v>
      </c>
      <c r="V56" s="405">
        <f>SUM(V12:V55)</f>
        <v>0</v>
      </c>
      <c r="W56" s="405">
        <f>SUM(W12:W55)</f>
        <v>104675.25</v>
      </c>
      <c r="X56" s="405">
        <f>SUM(X12:X55)</f>
        <v>2267007.13</v>
      </c>
      <c r="Y56" s="405">
        <f>SUM(Y12:Y55)</f>
        <v>0</v>
      </c>
      <c r="Z56" s="405">
        <f>SUM(Z12:Z55)</f>
        <v>1173069.35</v>
      </c>
      <c r="AA56" s="405">
        <f>SUM(AA12:AA55)</f>
        <v>18026296.490000002</v>
      </c>
      <c r="AB56" s="239"/>
    </row>
    <row r="57" spans="1:28" ht="12.75">
      <c r="A57" s="407" t="s">
        <v>436</v>
      </c>
      <c r="B57" s="408"/>
      <c r="C57" s="409"/>
      <c r="D57" s="405">
        <f>D56+D11</f>
        <v>102178.5</v>
      </c>
      <c r="E57" s="406"/>
      <c r="F57" s="406">
        <f>F56+F11</f>
        <v>0</v>
      </c>
      <c r="G57" s="406">
        <f>G56+G11</f>
        <v>0</v>
      </c>
      <c r="H57" s="406">
        <f>H56+H11</f>
        <v>0</v>
      </c>
      <c r="I57" s="406">
        <f>I56+I11</f>
        <v>0</v>
      </c>
      <c r="J57" s="406">
        <f>J56+J11</f>
        <v>0</v>
      </c>
      <c r="K57" s="406">
        <f>K56+K11</f>
        <v>0</v>
      </c>
      <c r="L57" s="406">
        <f>L56+L11</f>
        <v>0</v>
      </c>
      <c r="M57" s="405">
        <f>M56+M11</f>
        <v>0</v>
      </c>
      <c r="N57" s="405">
        <f>N56+N11</f>
        <v>0</v>
      </c>
      <c r="O57" s="405">
        <f>O56+O11</f>
        <v>0</v>
      </c>
      <c r="P57" s="405">
        <f>P56+P11</f>
        <v>15121922.9</v>
      </c>
      <c r="Q57" s="405">
        <f>Q56+Q11</f>
        <v>592730</v>
      </c>
      <c r="R57" s="405">
        <f>R56+R11</f>
        <v>1889371.9700000002</v>
      </c>
      <c r="S57" s="406"/>
      <c r="T57" s="405">
        <f>T56+T11</f>
        <v>0</v>
      </c>
      <c r="U57" s="405">
        <f>U56+U11</f>
        <v>0</v>
      </c>
      <c r="V57" s="405">
        <f>V56+V11</f>
        <v>0</v>
      </c>
      <c r="W57" s="405">
        <f>W56+W11</f>
        <v>509317.76</v>
      </c>
      <c r="X57" s="405">
        <f>X56+X11</f>
        <v>4270754.88</v>
      </c>
      <c r="Y57" s="405">
        <f>Y56+Y11</f>
        <v>0</v>
      </c>
      <c r="Z57" s="405">
        <f>Z56+Z11</f>
        <v>1177489.1</v>
      </c>
      <c r="AA57" s="405">
        <f>AA56+AA11</f>
        <v>23663765.110000003</v>
      </c>
      <c r="AB57" s="239"/>
    </row>
    <row r="58" spans="4:27" ht="12.75">
      <c r="D58" s="410"/>
      <c r="E58" s="410"/>
      <c r="AA58" s="269"/>
    </row>
  </sheetData>
  <sheetProtection selectLockedCells="1" selectUnlockedCells="1"/>
  <mergeCells count="32">
    <mergeCell ref="A6:A8"/>
    <mergeCell ref="B6:B8"/>
    <mergeCell ref="C6:C8"/>
    <mergeCell ref="D6:T6"/>
    <mergeCell ref="L7:L8"/>
    <mergeCell ref="M7:M8"/>
    <mergeCell ref="N7:N8"/>
    <mergeCell ref="O7:O8"/>
    <mergeCell ref="H7:H8"/>
    <mergeCell ref="I7:I8"/>
    <mergeCell ref="J7:J8"/>
    <mergeCell ref="K7:K8"/>
    <mergeCell ref="A9:C9"/>
    <mergeCell ref="A10:C10"/>
    <mergeCell ref="U6:Z6"/>
    <mergeCell ref="AA6:AA8"/>
    <mergeCell ref="Z7:Z8"/>
    <mergeCell ref="W7:W8"/>
    <mergeCell ref="X7:X8"/>
    <mergeCell ref="Y7:Y8"/>
    <mergeCell ref="F7:F8"/>
    <mergeCell ref="G7:G8"/>
    <mergeCell ref="A56:C56"/>
    <mergeCell ref="V7:V8"/>
    <mergeCell ref="R7:R8"/>
    <mergeCell ref="S7:S8"/>
    <mergeCell ref="T7:T8"/>
    <mergeCell ref="U7:U8"/>
    <mergeCell ref="D7:D8"/>
    <mergeCell ref="E7:E8"/>
    <mergeCell ref="P7:P8"/>
    <mergeCell ref="Q7:Q8"/>
  </mergeCells>
  <printOptions/>
  <pageMargins left="0.25" right="0.25" top="0.25" bottom="0.2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ani1</cp:lastModifiedBy>
  <dcterms:modified xsi:type="dcterms:W3CDTF">2010-05-19T06:27:32Z</dcterms:modified>
  <cp:category/>
  <cp:version/>
  <cp:contentType/>
  <cp:contentStatus/>
</cp:coreProperties>
</file>