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505" activeTab="5"/>
  </bookViews>
  <sheets>
    <sheet name="scf" sheetId="1" r:id="rId1"/>
    <sheet name="sie" sheetId="2" r:id="rId2"/>
    <sheet name="sef" sheetId="3" r:id="rId3"/>
    <sheet name="pdaf" sheetId="4" r:id="rId4"/>
    <sheet name="20% IRA utilization report" sheetId="5" r:id="rId5"/>
    <sheet name="s of debt service" sheetId="6" r:id="rId6"/>
  </sheets>
  <definedNames/>
  <calcPr fullCalcOnLoad="1"/>
</workbook>
</file>

<file path=xl/sharedStrings.xml><?xml version="1.0" encoding="utf-8"?>
<sst xmlns="http://schemas.openxmlformats.org/spreadsheetml/2006/main" count="203" uniqueCount="158">
  <si>
    <t>Republic of the Philippines</t>
  </si>
  <si>
    <t>PROVINCE OF PANGASINAN</t>
  </si>
  <si>
    <t>20% COMPONENT OF THE INTERNAL REVENUE ALLOTMENT (IRA) UTILIZATION REPORT</t>
  </si>
  <si>
    <t>GENERAL FUND</t>
  </si>
  <si>
    <t>PARTICULARS</t>
  </si>
  <si>
    <t>Account</t>
  </si>
  <si>
    <t>Appropriation</t>
  </si>
  <si>
    <t>Allotment</t>
  </si>
  <si>
    <t>Obligation</t>
  </si>
  <si>
    <t>Balance</t>
  </si>
  <si>
    <t>Code</t>
  </si>
  <si>
    <t>Community Projects</t>
  </si>
  <si>
    <t>Irrigation</t>
  </si>
  <si>
    <t>Coastal Resources Management</t>
  </si>
  <si>
    <t>8912-1</t>
  </si>
  <si>
    <t>Projects</t>
  </si>
  <si>
    <t>Livelihood Projects</t>
  </si>
  <si>
    <t>Maintenance of Roads and Bridges</t>
  </si>
  <si>
    <t>8917-1</t>
  </si>
  <si>
    <t>Reforestation</t>
  </si>
  <si>
    <t>Artesian Wells</t>
  </si>
  <si>
    <t>8919-2</t>
  </si>
  <si>
    <t>Amortization of Principal and</t>
  </si>
  <si>
    <t>9921-1</t>
  </si>
  <si>
    <t>Interest on Loan - LBP</t>
  </si>
  <si>
    <t>Repair of Schools and Community</t>
  </si>
  <si>
    <t xml:space="preserve">Water/River Resources Mgt. </t>
  </si>
  <si>
    <t>8912-4</t>
  </si>
  <si>
    <t xml:space="preserve"> Projects.</t>
  </si>
  <si>
    <t>Const'n. of Remaining South</t>
  </si>
  <si>
    <t>1918-5</t>
  </si>
  <si>
    <t>Western Segment of the Nrscc</t>
  </si>
  <si>
    <t>Gransstand Phase II &amp; III.</t>
  </si>
  <si>
    <t>TOTAL</t>
  </si>
  <si>
    <t>Certified Correct:</t>
  </si>
  <si>
    <t>ARTURO V. SORIANO</t>
  </si>
  <si>
    <t>OIC-Provincial Accountant</t>
  </si>
  <si>
    <t>LBP Form No.6</t>
  </si>
  <si>
    <t>ANNEX "F"</t>
  </si>
  <si>
    <t>Republic of the Phillippines</t>
  </si>
  <si>
    <t>Province of Pangasinan</t>
  </si>
  <si>
    <t>General Fund</t>
  </si>
  <si>
    <t>Date</t>
  </si>
  <si>
    <t>Principal</t>
  </si>
  <si>
    <t xml:space="preserve">                          Previous Payment</t>
  </si>
  <si>
    <t>Amount Due</t>
  </si>
  <si>
    <t xml:space="preserve">    Balance of the</t>
  </si>
  <si>
    <t>Creditor</t>
  </si>
  <si>
    <t>Contracted</t>
  </si>
  <si>
    <t>Term</t>
  </si>
  <si>
    <t>Amount</t>
  </si>
  <si>
    <t xml:space="preserve">        Made</t>
  </si>
  <si>
    <t xml:space="preserve"> (Budget Year)</t>
  </si>
  <si>
    <t xml:space="preserve">        Principal</t>
  </si>
  <si>
    <t>Interest</t>
  </si>
  <si>
    <t>Total</t>
  </si>
  <si>
    <t>Land Bank of the</t>
  </si>
  <si>
    <t>5 years</t>
  </si>
  <si>
    <t xml:space="preserve">    Philippines</t>
  </si>
  <si>
    <t>7 years</t>
  </si>
  <si>
    <t>Urdaneta Branch</t>
  </si>
  <si>
    <t>10 years</t>
  </si>
  <si>
    <t>8 years</t>
  </si>
  <si>
    <t>Certified  Correct:</t>
  </si>
  <si>
    <t>ARTURO  V.  SORIANO</t>
  </si>
  <si>
    <t>OIC- Provincial Accountant</t>
  </si>
  <si>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</si>
  <si>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</si>
  <si>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</si>
  <si>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</si>
  <si>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</si>
  <si>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</si>
  <si>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</si>
  <si>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Other Receipts</t>
  </si>
  <si>
    <t>Total Cash Inflow</t>
  </si>
  <si>
    <t>Cash Outflows:</t>
  </si>
  <si>
    <t>Payments -</t>
  </si>
  <si>
    <t>To suppliers/creditors</t>
  </si>
  <si>
    <t>To employees</t>
  </si>
  <si>
    <t>Interest 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</si>
  <si>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</si>
  <si>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</si>
  <si>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</si>
  <si>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</si>
  <si>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Collection of Principal on Loans to Other Entities</t>
  </si>
  <si>
    <t>To Purchase Property, Plant and Equipment and Public Infra</t>
  </si>
  <si>
    <t>To Grant/Make Loans to Other Entities</t>
  </si>
  <si>
    <t>Net Cash from Investing Activities</t>
  </si>
  <si>
    <t>Cash Flows from Financing Activities:</t>
  </si>
  <si>
    <t>From Issuance of Debt Securities</t>
  </si>
  <si>
    <t>From Acquisition of Loan</t>
  </si>
  <si>
    <t>Retirement/Redemption of Debt Securities</t>
  </si>
  <si>
    <t>Payment of Loan Amortization</t>
  </si>
  <si>
    <t>Net Cash from Financing Activities</t>
  </si>
  <si>
    <t>Net Increase in Cash</t>
  </si>
  <si>
    <t>Cash at Beginning of the Period</t>
  </si>
  <si>
    <t>Cash at the End of the Period</t>
  </si>
  <si>
    <t xml:space="preserve"> Certified Correct: </t>
  </si>
  <si>
    <t>Statement of Income and Expenses</t>
  </si>
  <si>
    <t>General Fund Code - 100</t>
  </si>
  <si>
    <t>Income:</t>
  </si>
  <si>
    <t>Rent Income</t>
  </si>
  <si>
    <t>Business Income</t>
  </si>
  <si>
    <t>Real Property Taxes</t>
  </si>
  <si>
    <t>Service Income</t>
  </si>
  <si>
    <t>Other Permits and Licenses</t>
  </si>
  <si>
    <t>Other Taxes</t>
  </si>
  <si>
    <t>Internal Revenue Collections</t>
  </si>
  <si>
    <t>Miscellaneous Income</t>
  </si>
  <si>
    <t>Income from Grants and Donations</t>
  </si>
  <si>
    <t>Other Income</t>
  </si>
  <si>
    <t>TOTAL INCOME</t>
  </si>
  <si>
    <t>Less: Expenses</t>
  </si>
  <si>
    <t>Personal Services</t>
  </si>
  <si>
    <t>Maintenance and Other Operating Expenses</t>
  </si>
  <si>
    <t>TOTAL EXPENSES</t>
  </si>
  <si>
    <t>Operating Income</t>
  </si>
  <si>
    <t>Less: Finance Cost</t>
  </si>
  <si>
    <t>Interest Expenses</t>
  </si>
  <si>
    <t>Income Before Subsidies and Extraordinary Items</t>
  </si>
  <si>
    <t>Less:</t>
  </si>
  <si>
    <t>Subsidy to Other Local Government Units</t>
  </si>
  <si>
    <t>Subsidy to National Government Agencies</t>
  </si>
  <si>
    <t>Income before Extraordinary Items:</t>
  </si>
  <si>
    <t>Gain/Loss on Sale of Disposed Assets</t>
  </si>
  <si>
    <t>NET INCOME</t>
  </si>
  <si>
    <t>SEF Budget Accountability Form No. 1</t>
  </si>
  <si>
    <t>ANNEX "D"</t>
  </si>
  <si>
    <t>REPORT OF SEF UTILIZATION</t>
  </si>
  <si>
    <t xml:space="preserve">Province/City Municipality </t>
  </si>
  <si>
    <t>Pangasinan</t>
  </si>
  <si>
    <t>Receipt from SEF</t>
  </si>
  <si>
    <t>DISBURSEMENTS (broken down by expense</t>
  </si>
  <si>
    <t>class and by object of expenditure)</t>
  </si>
  <si>
    <t>-0-</t>
  </si>
  <si>
    <t>Capital Outlay</t>
  </si>
  <si>
    <t>Financial Expenses</t>
  </si>
  <si>
    <t>Sub-total</t>
  </si>
  <si>
    <t>Prepared by:</t>
  </si>
  <si>
    <t>300 - TRUST FUND</t>
  </si>
  <si>
    <t>PRIORITY DEVELOPMENT ASSISTANCE FUND (PDAF) UTILIZATION REPORT</t>
  </si>
  <si>
    <t>FUNDS RECEIVED</t>
  </si>
  <si>
    <t>DISBURSEMENTS</t>
  </si>
  <si>
    <t>BALANCE</t>
  </si>
  <si>
    <t>Particulars</t>
  </si>
  <si>
    <t>February 2011</t>
  </si>
  <si>
    <t>Cong. Leopoldo N. Bataoil</t>
  </si>
  <si>
    <t>- financial assistance for the indigent patients</t>
  </si>
  <si>
    <t>Pangasinan Provincial Hospital, San Carlos  City</t>
  </si>
  <si>
    <t>T O T A L</t>
  </si>
  <si>
    <t>ARTURO V. SORIANO, CPA</t>
  </si>
  <si>
    <t>For the Quarter Ending September 30, 2012</t>
  </si>
  <si>
    <t>Other Expenses</t>
  </si>
  <si>
    <t>-</t>
  </si>
  <si>
    <t>For the Period Ended September 30, 2012</t>
  </si>
  <si>
    <t>FOR THE 3rd QUARTER ENDING September  30, 2012</t>
  </si>
  <si>
    <t>Budget Year 3rd Quarter 2012</t>
  </si>
  <si>
    <t>As of the Quarter Ending September 30,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</si>
</sst>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_(\P#,##0.00_);_(* \(#,##0.00\);_(* &quot;-&quot;??_);_(@_)"/>
    <numFmt numFmtId="171" formatCode="_(&quot;P&quot;* #,##0.00_);_(&quot;P&quot;* \(#,##0.00\);_(&quot;P&quot;* &quot;-&quot;??_);_(@_)"/>
    <numFmt numFmtId="172" formatCode="_(\P* #,##0.00_);_(&quot;$&quot;* \(#,##0.00\);_(&quot;$&quot;* &quot;-&quot;??_);_(@_)"/>
    <numFmt numFmtId="173" formatCode="_(\P* #,##0.00_);_(\P* \(#,##0.00\);_(\P* &quot;-&quot;??_);_(@_)"/>
    <numFmt numFmtId="174" formatCode="_(\P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vantGarde Bk BT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70" fontId="0" fillId="0" borderId="13" xfId="42" applyNumberFormat="1" applyFont="1" applyBorder="1" applyAlignment="1">
      <alignment horizontal="right"/>
    </xf>
    <xf numFmtId="170" fontId="0" fillId="0" borderId="12" xfId="42" applyNumberFormat="1" applyFont="1" applyBorder="1" applyAlignment="1">
      <alignment horizontal="right"/>
    </xf>
    <xf numFmtId="170" fontId="0" fillId="0" borderId="14" xfId="42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43" fontId="0" fillId="0" borderId="16" xfId="42" applyFont="1" applyBorder="1" applyAlignment="1">
      <alignment vertical="center"/>
    </xf>
    <xf numFmtId="43" fontId="0" fillId="0" borderId="15" xfId="42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16" xfId="42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48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170" fontId="45" fillId="0" borderId="16" xfId="0" applyNumberFormat="1" applyFont="1" applyBorder="1" applyAlignment="1">
      <alignment/>
    </xf>
    <xf numFmtId="170" fontId="45" fillId="0" borderId="15" xfId="0" applyNumberFormat="1" applyFont="1" applyBorder="1" applyAlignment="1">
      <alignment horizontal="center"/>
    </xf>
    <xf numFmtId="170" fontId="45" fillId="0" borderId="16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43" fontId="4" fillId="0" borderId="16" xfId="0" applyNumberFormat="1" applyFont="1" applyBorder="1" applyAlignment="1">
      <alignment/>
    </xf>
    <xf numFmtId="43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25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0" xfId="0" applyNumberFormat="1" applyFont="1" applyAlignment="1">
      <alignment/>
    </xf>
    <xf numFmtId="43" fontId="3" fillId="0" borderId="0" xfId="44" applyFont="1" applyAlignment="1">
      <alignment/>
    </xf>
    <xf numFmtId="172" fontId="3" fillId="0" borderId="0" xfId="44" applyNumberFormat="1" applyFont="1" applyBorder="1" applyAlignment="1">
      <alignment/>
    </xf>
    <xf numFmtId="43" fontId="3" fillId="0" borderId="0" xfId="44" applyFont="1" applyBorder="1" applyAlignment="1">
      <alignment/>
    </xf>
    <xf numFmtId="43" fontId="3" fillId="0" borderId="21" xfId="44" applyFont="1" applyBorder="1" applyAlignment="1">
      <alignment/>
    </xf>
    <xf numFmtId="173" fontId="3" fillId="0" borderId="21" xfId="44" applyNumberFormat="1" applyFont="1" applyBorder="1" applyAlignment="1">
      <alignment/>
    </xf>
    <xf numFmtId="43" fontId="3" fillId="0" borderId="0" xfId="44" applyFont="1" applyBorder="1" applyAlignment="1">
      <alignment horizontal="center"/>
    </xf>
    <xf numFmtId="172" fontId="6" fillId="0" borderId="26" xfId="44" applyNumberFormat="1" applyFont="1" applyBorder="1" applyAlignment="1">
      <alignment/>
    </xf>
    <xf numFmtId="43" fontId="6" fillId="0" borderId="0" xfId="44" applyFont="1" applyAlignment="1">
      <alignment/>
    </xf>
    <xf numFmtId="0" fontId="50" fillId="0" borderId="0" xfId="0" applyFont="1" applyAlignment="1">
      <alignment/>
    </xf>
    <xf numFmtId="170" fontId="47" fillId="0" borderId="0" xfId="0" applyNumberFormat="1" applyFont="1" applyAlignment="1">
      <alignment/>
    </xf>
    <xf numFmtId="0" fontId="47" fillId="0" borderId="21" xfId="0" applyFont="1" applyBorder="1" applyAlignment="1">
      <alignment/>
    </xf>
    <xf numFmtId="4" fontId="47" fillId="0" borderId="21" xfId="0" applyNumberFormat="1" applyFont="1" applyBorder="1" applyAlignment="1" quotePrefix="1">
      <alignment horizontal="center"/>
    </xf>
    <xf numFmtId="0" fontId="47" fillId="0" borderId="25" xfId="0" applyFont="1" applyBorder="1" applyAlignment="1">
      <alignment/>
    </xf>
    <xf numFmtId="4" fontId="47" fillId="0" borderId="21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170" fontId="47" fillId="0" borderId="21" xfId="42" applyNumberFormat="1" applyFont="1" applyBorder="1" applyAlignment="1">
      <alignment/>
    </xf>
    <xf numFmtId="43" fontId="0" fillId="0" borderId="0" xfId="42" applyFont="1" applyAlignment="1">
      <alignment/>
    </xf>
    <xf numFmtId="43" fontId="45" fillId="0" borderId="27" xfId="42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2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3" fontId="45" fillId="0" borderId="24" xfId="42" applyFont="1" applyBorder="1" applyAlignment="1">
      <alignment horizontal="center"/>
    </xf>
    <xf numFmtId="43" fontId="45" fillId="0" borderId="13" xfId="42" applyFont="1" applyBorder="1" applyAlignment="1">
      <alignment horizontal="center"/>
    </xf>
    <xf numFmtId="43" fontId="45" fillId="0" borderId="29" xfId="42" applyFont="1" applyBorder="1" applyAlignment="1">
      <alignment horizontal="center"/>
    </xf>
    <xf numFmtId="0" fontId="0" fillId="0" borderId="30" xfId="0" applyBorder="1" applyAlignment="1" quotePrefix="1">
      <alignment/>
    </xf>
    <xf numFmtId="0" fontId="45" fillId="0" borderId="19" xfId="0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19" xfId="42" applyFont="1" applyBorder="1" applyAlignment="1" quotePrefix="1">
      <alignment horizontal="center"/>
    </xf>
    <xf numFmtId="0" fontId="0" fillId="0" borderId="19" xfId="0" applyBorder="1" applyAlignment="1" quotePrefix="1">
      <alignment/>
    </xf>
    <xf numFmtId="43" fontId="0" fillId="0" borderId="31" xfId="42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43" fontId="0" fillId="0" borderId="19" xfId="42" applyFont="1" applyBorder="1" applyAlignment="1">
      <alignment horizontal="center"/>
    </xf>
    <xf numFmtId="0" fontId="0" fillId="0" borderId="28" xfId="0" applyBorder="1" applyAlignment="1">
      <alignment/>
    </xf>
    <xf numFmtId="0" fontId="51" fillId="0" borderId="13" xfId="0" applyFont="1" applyBorder="1" applyAlignment="1">
      <alignment horizontal="right"/>
    </xf>
    <xf numFmtId="43" fontId="51" fillId="0" borderId="13" xfId="42" applyFont="1" applyBorder="1" applyAlignment="1">
      <alignment/>
    </xf>
    <xf numFmtId="43" fontId="0" fillId="0" borderId="13" xfId="42" applyFont="1" applyBorder="1" applyAlignment="1" quotePrefix="1">
      <alignment horizontal="center"/>
    </xf>
    <xf numFmtId="43" fontId="51" fillId="0" borderId="29" xfId="42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174" fontId="45" fillId="0" borderId="33" xfId="42" applyNumberFormat="1" applyFont="1" applyBorder="1" applyAlignment="1">
      <alignment/>
    </xf>
    <xf numFmtId="43" fontId="45" fillId="0" borderId="33" xfId="42" applyFont="1" applyBorder="1" applyAlignment="1">
      <alignment/>
    </xf>
    <xf numFmtId="174" fontId="45" fillId="0" borderId="34" xfId="42" applyNumberFormat="1" applyFont="1" applyBorder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/>
    </xf>
    <xf numFmtId="43" fontId="0" fillId="0" borderId="19" xfId="42" applyFont="1" applyBorder="1" applyAlignment="1">
      <alignment horizontal="center" vertical="center"/>
    </xf>
    <xf numFmtId="43" fontId="0" fillId="0" borderId="18" xfId="42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22" xfId="42" applyFont="1" applyBorder="1" applyAlignment="1">
      <alignment horizontal="center" vertical="center"/>
    </xf>
    <xf numFmtId="43" fontId="0" fillId="0" borderId="13" xfId="42" applyFont="1" applyBorder="1" applyAlignment="1">
      <alignment horizontal="center" vertical="center"/>
    </xf>
    <xf numFmtId="43" fontId="0" fillId="0" borderId="17" xfId="42" applyFont="1" applyBorder="1" applyAlignment="1">
      <alignment horizontal="center" vertical="center"/>
    </xf>
    <xf numFmtId="43" fontId="0" fillId="0" borderId="12" xfId="42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3" fontId="0" fillId="0" borderId="19" xfId="42" applyFont="1" applyBorder="1" applyAlignment="1">
      <alignment horizontal="center" vertical="center"/>
    </xf>
    <xf numFmtId="43" fontId="0" fillId="0" borderId="18" xfId="42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1" fontId="3" fillId="0" borderId="0" xfId="44" applyNumberFormat="1" applyFont="1" applyAlignment="1">
      <alignment/>
    </xf>
    <xf numFmtId="172" fontId="3" fillId="0" borderId="0" xfId="44" applyNumberFormat="1" applyFont="1" applyAlignment="1">
      <alignment/>
    </xf>
    <xf numFmtId="172" fontId="3" fillId="0" borderId="25" xfId="44" applyNumberFormat="1" applyFont="1" applyBorder="1" applyAlignment="1">
      <alignment/>
    </xf>
    <xf numFmtId="43" fontId="3" fillId="0" borderId="0" xfId="44" applyFont="1" applyAlignment="1">
      <alignment horizontal="center"/>
    </xf>
    <xf numFmtId="43" fontId="3" fillId="0" borderId="25" xfId="44" applyFont="1" applyBorder="1" applyAlignment="1">
      <alignment horizontal="center"/>
    </xf>
    <xf numFmtId="43" fontId="3" fillId="0" borderId="0" xfId="44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70" fontId="48" fillId="0" borderId="26" xfId="42" applyNumberFormat="1" applyFont="1" applyBorder="1" applyAlignment="1">
      <alignment/>
    </xf>
    <xf numFmtId="17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18" xfId="0" applyBorder="1" applyAlignment="1">
      <alignment/>
    </xf>
    <xf numFmtId="43" fontId="0" fillId="0" borderId="16" xfId="44" applyFont="1" applyBorder="1" applyAlignment="1">
      <alignment/>
    </xf>
    <xf numFmtId="43" fontId="0" fillId="0" borderId="15" xfId="44" applyFont="1" applyBorder="1" applyAlignment="1">
      <alignment/>
    </xf>
    <xf numFmtId="43" fontId="0" fillId="0" borderId="13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.421875" style="63" customWidth="1"/>
    <col min="2" max="2" width="4.00390625" style="63" customWidth="1"/>
    <col min="3" max="6" width="9.140625" style="63" customWidth="1"/>
    <col min="7" max="7" width="3.28125" style="63" customWidth="1"/>
    <col min="8" max="8" width="16.28125" style="63" customWidth="1"/>
    <col min="9" max="9" width="19.8515625" style="63" customWidth="1"/>
    <col min="10" max="10" width="19.57421875" style="63" customWidth="1"/>
    <col min="11" max="16384" width="9.140625" style="63" customWidth="1"/>
  </cols>
  <sheetData>
    <row r="1" spans="1:10" ht="15">
      <c r="A1" s="117" t="s">
        <v>40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>
      <c r="A2" s="117" t="s">
        <v>66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">
      <c r="A3" s="117" t="s">
        <v>41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8" t="s">
        <v>151</v>
      </c>
      <c r="B4" s="118"/>
      <c r="C4" s="118"/>
      <c r="D4" s="118"/>
      <c r="E4" s="118"/>
      <c r="F4" s="118"/>
      <c r="G4" s="118"/>
      <c r="H4" s="118"/>
      <c r="I4" s="118"/>
      <c r="J4" s="118"/>
    </row>
    <row r="7" ht="14.25">
      <c r="A7" s="63" t="s">
        <v>67</v>
      </c>
    </row>
    <row r="8" ht="14.25">
      <c r="B8" s="63" t="s">
        <v>68</v>
      </c>
    </row>
    <row r="9" spans="3:9" ht="14.25">
      <c r="C9" s="63" t="s">
        <v>69</v>
      </c>
      <c r="I9" s="151">
        <v>76242805.59</v>
      </c>
    </row>
    <row r="10" spans="3:9" ht="14.25">
      <c r="C10" s="63" t="s">
        <v>70</v>
      </c>
      <c r="I10" s="68">
        <v>438815618</v>
      </c>
    </row>
    <row r="11" spans="3:9" ht="14.25">
      <c r="C11" s="63" t="s">
        <v>71</v>
      </c>
      <c r="I11" s="68">
        <v>47901510.37</v>
      </c>
    </row>
    <row r="12" spans="3:9" ht="14.25">
      <c r="C12" s="63" t="s">
        <v>72</v>
      </c>
      <c r="I12" s="68">
        <v>3414020.99</v>
      </c>
    </row>
    <row r="13" spans="3:9" ht="14.25">
      <c r="C13" s="63" t="s">
        <v>73</v>
      </c>
      <c r="I13" s="68">
        <v>14889447</v>
      </c>
    </row>
    <row r="14" spans="3:9" ht="14.25">
      <c r="C14" s="63" t="s">
        <v>74</v>
      </c>
      <c r="I14" s="64">
        <f>SUM(I9:I13)</f>
        <v>581263401.95</v>
      </c>
    </row>
    <row r="15" ht="14.25">
      <c r="B15" s="63" t="s">
        <v>75</v>
      </c>
    </row>
    <row r="16" ht="14.25">
      <c r="C16" s="63" t="s">
        <v>76</v>
      </c>
    </row>
    <row r="17" spans="3:9" ht="14.25">
      <c r="C17" s="63" t="s">
        <v>77</v>
      </c>
      <c r="I17" s="152">
        <v>320866489</v>
      </c>
    </row>
    <row r="18" spans="3:9" ht="14.25">
      <c r="C18" s="63" t="s">
        <v>78</v>
      </c>
      <c r="I18" s="68">
        <v>179555760.83</v>
      </c>
    </row>
    <row r="19" spans="3:9" ht="14.25">
      <c r="C19" s="63" t="s">
        <v>79</v>
      </c>
      <c r="I19" s="68">
        <v>17860605.99</v>
      </c>
    </row>
    <row r="20" spans="3:9" ht="14.25">
      <c r="C20" s="63" t="s">
        <v>152</v>
      </c>
      <c r="I20" s="68">
        <v>253512</v>
      </c>
    </row>
    <row r="21" spans="3:9" ht="14.25">
      <c r="C21" s="63" t="s">
        <v>80</v>
      </c>
      <c r="I21" s="153">
        <f>SUM(I17:I20)</f>
        <v>518536367.82000005</v>
      </c>
    </row>
    <row r="22" spans="2:10" ht="14.25">
      <c r="B22" s="63" t="s">
        <v>81</v>
      </c>
      <c r="I22" s="70"/>
      <c r="J22" s="68">
        <f>+I14-I21</f>
        <v>62727034.129999995</v>
      </c>
    </row>
    <row r="23" ht="14.25">
      <c r="A23" s="63" t="s">
        <v>82</v>
      </c>
    </row>
    <row r="24" ht="14.25">
      <c r="B24" s="63" t="s">
        <v>68</v>
      </c>
    </row>
    <row r="25" spans="3:9" ht="14.25">
      <c r="C25" s="63" t="s">
        <v>83</v>
      </c>
      <c r="I25" s="68">
        <v>161526</v>
      </c>
    </row>
    <row r="26" spans="3:9" ht="14.25">
      <c r="C26" s="63" t="s">
        <v>84</v>
      </c>
      <c r="I26" s="154">
        <v>808855</v>
      </c>
    </row>
    <row r="27" spans="3:9" ht="14.25">
      <c r="C27" s="63" t="s">
        <v>74</v>
      </c>
      <c r="I27" s="155">
        <f>SUM(I25:I26)</f>
        <v>970381</v>
      </c>
    </row>
    <row r="28" spans="2:9" ht="14.25">
      <c r="B28" s="63" t="s">
        <v>75</v>
      </c>
      <c r="I28" s="154"/>
    </row>
    <row r="29" spans="3:9" ht="14.25">
      <c r="C29" s="63" t="s">
        <v>85</v>
      </c>
      <c r="I29" s="154">
        <v>83234838.85</v>
      </c>
    </row>
    <row r="30" spans="3:9" ht="14.25">
      <c r="C30" s="63" t="s">
        <v>86</v>
      </c>
      <c r="I30" s="154">
        <v>1066000</v>
      </c>
    </row>
    <row r="31" spans="3:9" ht="14.25">
      <c r="C31" s="63" t="s">
        <v>80</v>
      </c>
      <c r="I31" s="155">
        <f>SUM(I29:I30)</f>
        <v>84300838.85</v>
      </c>
    </row>
    <row r="32" spans="2:10" ht="14.25">
      <c r="B32" s="63" t="s">
        <v>87</v>
      </c>
      <c r="I32" s="154"/>
      <c r="J32" s="68">
        <f>+I27-I31</f>
        <v>-83330457.85</v>
      </c>
    </row>
    <row r="33" spans="1:9" ht="14.25">
      <c r="A33" s="63" t="s">
        <v>88</v>
      </c>
      <c r="I33" s="154"/>
    </row>
    <row r="34" spans="2:9" ht="14.25">
      <c r="B34" s="63" t="s">
        <v>68</v>
      </c>
      <c r="I34" s="154"/>
    </row>
    <row r="35" spans="3:9" ht="14.25">
      <c r="C35" s="63" t="s">
        <v>89</v>
      </c>
      <c r="I35" s="156" t="s">
        <v>153</v>
      </c>
    </row>
    <row r="36" spans="3:9" ht="14.25">
      <c r="C36" s="63" t="s">
        <v>90</v>
      </c>
      <c r="I36" s="154">
        <v>50448311.67</v>
      </c>
    </row>
    <row r="37" spans="3:9" ht="14.25">
      <c r="C37" s="63" t="s">
        <v>74</v>
      </c>
      <c r="I37" s="155">
        <f>SUM(I35:I36)</f>
        <v>50448311.67</v>
      </c>
    </row>
    <row r="38" spans="2:9" ht="14.25">
      <c r="B38" s="63" t="s">
        <v>75</v>
      </c>
      <c r="I38" s="154"/>
    </row>
    <row r="39" spans="3:9" ht="14.25">
      <c r="C39" s="63" t="s">
        <v>91</v>
      </c>
      <c r="I39" s="156" t="s">
        <v>153</v>
      </c>
    </row>
    <row r="40" spans="3:9" ht="14.25">
      <c r="C40" s="63" t="s">
        <v>92</v>
      </c>
      <c r="I40" s="154">
        <v>88377276.19</v>
      </c>
    </row>
    <row r="41" spans="3:9" ht="14.25">
      <c r="C41" s="63" t="s">
        <v>80</v>
      </c>
      <c r="I41" s="155">
        <f>SUM(I40)</f>
        <v>88377276.19</v>
      </c>
    </row>
    <row r="42" spans="2:10" ht="14.25">
      <c r="B42" s="63" t="s">
        <v>93</v>
      </c>
      <c r="J42" s="65">
        <f>+I37-I41</f>
        <v>-37928964.519999996</v>
      </c>
    </row>
    <row r="43" spans="1:10" ht="14.25">
      <c r="A43" s="63" t="s">
        <v>94</v>
      </c>
      <c r="J43" s="68">
        <f>SUM(J22,J32,J42)</f>
        <v>-58532388.239999995</v>
      </c>
    </row>
    <row r="44" spans="1:10" ht="14.25">
      <c r="A44" s="63" t="s">
        <v>95</v>
      </c>
      <c r="J44" s="68">
        <v>840343365.95</v>
      </c>
    </row>
    <row r="45" spans="1:10" ht="18" customHeight="1" thickBot="1">
      <c r="A45" s="66" t="s">
        <v>96</v>
      </c>
      <c r="J45" s="74">
        <f>SUM(J43:J44)</f>
        <v>781810977.71</v>
      </c>
    </row>
    <row r="46" ht="15" thickTop="1">
      <c r="J46" s="67"/>
    </row>
    <row r="48" ht="14.25">
      <c r="I48" s="63" t="s">
        <v>97</v>
      </c>
    </row>
    <row r="52" ht="15">
      <c r="I52" s="66" t="s">
        <v>35</v>
      </c>
    </row>
    <row r="53" ht="14.25">
      <c r="I53" s="63" t="s">
        <v>36</v>
      </c>
    </row>
  </sheetData>
  <sheetProtection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5" width="9.140625" style="63" customWidth="1"/>
    <col min="6" max="6" width="14.140625" style="63" customWidth="1"/>
    <col min="7" max="7" width="18.140625" style="68" customWidth="1"/>
    <col min="8" max="8" width="1.421875" style="63" customWidth="1"/>
    <col min="9" max="9" width="21.421875" style="68" customWidth="1"/>
    <col min="10" max="10" width="16.8515625" style="63" bestFit="1" customWidth="1"/>
    <col min="11" max="11" width="31.28125" style="63" customWidth="1"/>
    <col min="12" max="16384" width="9.140625" style="63" customWidth="1"/>
  </cols>
  <sheetData>
    <row r="1" spans="1:9" ht="20.25" customHeight="1">
      <c r="A1" s="144" t="s">
        <v>40</v>
      </c>
      <c r="B1" s="144"/>
      <c r="C1" s="144"/>
      <c r="D1" s="144"/>
      <c r="E1" s="144"/>
      <c r="F1" s="144"/>
      <c r="G1" s="144"/>
      <c r="H1" s="144"/>
      <c r="I1" s="144"/>
    </row>
    <row r="2" spans="1:9" ht="20.25" customHeight="1">
      <c r="A2" s="157" t="s">
        <v>98</v>
      </c>
      <c r="B2" s="157"/>
      <c r="C2" s="157"/>
      <c r="D2" s="157"/>
      <c r="E2" s="157"/>
      <c r="F2" s="157"/>
      <c r="G2" s="157"/>
      <c r="H2" s="157"/>
      <c r="I2" s="157"/>
    </row>
    <row r="3" spans="1:9" ht="20.25" customHeight="1">
      <c r="A3" s="144" t="s">
        <v>99</v>
      </c>
      <c r="B3" s="144"/>
      <c r="C3" s="144"/>
      <c r="D3" s="144"/>
      <c r="E3" s="144"/>
      <c r="F3" s="144"/>
      <c r="G3" s="144"/>
      <c r="H3" s="144"/>
      <c r="I3" s="144"/>
    </row>
    <row r="4" spans="1:9" ht="20.25" customHeight="1">
      <c r="A4" s="158" t="s">
        <v>154</v>
      </c>
      <c r="B4" s="158"/>
      <c r="C4" s="158"/>
      <c r="D4" s="158"/>
      <c r="E4" s="158"/>
      <c r="F4" s="158"/>
      <c r="G4" s="158"/>
      <c r="H4" s="158"/>
      <c r="I4" s="158"/>
    </row>
    <row r="5" ht="20.25" customHeight="1"/>
    <row r="6" ht="20.25" customHeight="1"/>
    <row r="7" ht="20.25" customHeight="1">
      <c r="A7" s="63" t="s">
        <v>100</v>
      </c>
    </row>
    <row r="8" spans="2:9" ht="20.25" customHeight="1">
      <c r="B8" s="63" t="s">
        <v>101</v>
      </c>
      <c r="I8" s="69">
        <v>1144851.78</v>
      </c>
    </row>
    <row r="9" spans="2:9" ht="20.25" customHeight="1">
      <c r="B9" s="63" t="s">
        <v>72</v>
      </c>
      <c r="I9" s="70">
        <v>10074723.22</v>
      </c>
    </row>
    <row r="10" spans="2:9" ht="20.25" customHeight="1">
      <c r="B10" s="63" t="s">
        <v>102</v>
      </c>
      <c r="I10" s="70">
        <v>133142829.08</v>
      </c>
    </row>
    <row r="11" spans="2:9" ht="20.25" customHeight="1">
      <c r="B11" s="63" t="s">
        <v>103</v>
      </c>
      <c r="I11" s="70">
        <v>90340872.18</v>
      </c>
    </row>
    <row r="12" spans="2:9" ht="20.25" customHeight="1">
      <c r="B12" s="63" t="s">
        <v>104</v>
      </c>
      <c r="I12" s="70">
        <v>193275</v>
      </c>
    </row>
    <row r="13" spans="2:9" ht="20.25" customHeight="1">
      <c r="B13" s="63" t="s">
        <v>105</v>
      </c>
      <c r="I13" s="70">
        <v>241834.25</v>
      </c>
    </row>
    <row r="14" spans="2:9" ht="20.25" customHeight="1">
      <c r="B14" s="63" t="s">
        <v>106</v>
      </c>
      <c r="G14" s="63"/>
      <c r="I14" s="68">
        <v>18015363.24</v>
      </c>
    </row>
    <row r="15" spans="2:9" ht="20.25" customHeight="1">
      <c r="B15" s="63" t="s">
        <v>107</v>
      </c>
      <c r="I15" s="68">
        <v>1293804084</v>
      </c>
    </row>
    <row r="16" spans="2:10" ht="20.25" customHeight="1">
      <c r="B16" s="63" t="s">
        <v>108</v>
      </c>
      <c r="I16" s="68">
        <v>2615608.71</v>
      </c>
      <c r="J16" s="67"/>
    </row>
    <row r="17" spans="2:10" ht="20.25" customHeight="1">
      <c r="B17" s="63" t="s">
        <v>109</v>
      </c>
      <c r="I17" s="70">
        <v>75000</v>
      </c>
      <c r="J17" s="67"/>
    </row>
    <row r="18" spans="2:10" ht="20.25" customHeight="1">
      <c r="B18" s="63" t="s">
        <v>110</v>
      </c>
      <c r="I18" s="71">
        <v>44444446</v>
      </c>
      <c r="J18" s="67"/>
    </row>
    <row r="19" spans="1:10" ht="20.25" customHeight="1">
      <c r="A19" s="63" t="s">
        <v>111</v>
      </c>
      <c r="I19" s="72">
        <f>SUM(I8:I18)</f>
        <v>1594092887.46</v>
      </c>
      <c r="J19" s="67"/>
    </row>
    <row r="20" ht="20.25" customHeight="1">
      <c r="A20" s="63" t="s">
        <v>112</v>
      </c>
    </row>
    <row r="21" spans="2:10" ht="20.25" customHeight="1">
      <c r="B21" s="63" t="s">
        <v>113</v>
      </c>
      <c r="G21" s="68">
        <v>608569113.06</v>
      </c>
      <c r="J21" s="67"/>
    </row>
    <row r="22" spans="2:10" ht="20.25" customHeight="1">
      <c r="B22" s="63" t="s">
        <v>114</v>
      </c>
      <c r="G22" s="71">
        <v>569596619.54</v>
      </c>
      <c r="I22" s="70"/>
      <c r="J22" s="67"/>
    </row>
    <row r="23" spans="1:9" ht="20.25" customHeight="1">
      <c r="A23" s="63" t="s">
        <v>115</v>
      </c>
      <c r="I23" s="72">
        <f>SUM(G21:G22)</f>
        <v>1178165732.6</v>
      </c>
    </row>
    <row r="24" spans="1:10" s="159" customFormat="1" ht="20.25" customHeight="1">
      <c r="A24" s="159" t="s">
        <v>116</v>
      </c>
      <c r="G24" s="70"/>
      <c r="I24" s="71">
        <f>I19-I23</f>
        <v>415927154.86000013</v>
      </c>
      <c r="J24" s="160"/>
    </row>
    <row r="25" ht="20.25" customHeight="1">
      <c r="A25" s="63" t="s">
        <v>117</v>
      </c>
    </row>
    <row r="26" spans="2:9" ht="20.25" customHeight="1">
      <c r="B26" s="63" t="s">
        <v>118</v>
      </c>
      <c r="G26" s="63"/>
      <c r="I26" s="71">
        <v>37792909.67</v>
      </c>
    </row>
    <row r="27" spans="1:11" ht="20.25" customHeight="1">
      <c r="A27" s="63" t="s">
        <v>119</v>
      </c>
      <c r="G27" s="70"/>
      <c r="I27" s="68">
        <f>I24-I26</f>
        <v>378134245.1900001</v>
      </c>
      <c r="J27" s="67"/>
      <c r="K27" s="67"/>
    </row>
    <row r="28" spans="2:7" ht="20.25" customHeight="1">
      <c r="B28" s="63" t="s">
        <v>120</v>
      </c>
      <c r="C28" s="63" t="s">
        <v>121</v>
      </c>
      <c r="G28" s="70">
        <v>21705372</v>
      </c>
    </row>
    <row r="29" spans="3:9" ht="20.25" customHeight="1">
      <c r="C29" s="63" t="s">
        <v>122</v>
      </c>
      <c r="G29" s="70">
        <v>8376250</v>
      </c>
      <c r="I29" s="71">
        <f>SUM(G28:G29)</f>
        <v>30081622</v>
      </c>
    </row>
    <row r="30" spans="1:10" ht="20.25" customHeight="1">
      <c r="A30" s="63" t="s">
        <v>123</v>
      </c>
      <c r="G30" s="70"/>
      <c r="I30" s="73">
        <f>I27-I29</f>
        <v>348052623.1900001</v>
      </c>
      <c r="J30" s="67"/>
    </row>
    <row r="31" spans="1:10" ht="20.25" customHeight="1">
      <c r="A31" s="63" t="s">
        <v>124</v>
      </c>
      <c r="G31" s="70"/>
      <c r="I31" s="71">
        <f>SUM(G30:G31)</f>
        <v>0</v>
      </c>
      <c r="J31" s="67"/>
    </row>
    <row r="32" spans="1:11" ht="20.25" customHeight="1" thickBot="1">
      <c r="A32" s="66" t="s">
        <v>125</v>
      </c>
      <c r="I32" s="74">
        <f>I30-I31</f>
        <v>348052623.1900001</v>
      </c>
      <c r="J32" s="67"/>
      <c r="K32" s="161"/>
    </row>
    <row r="33" ht="20.25" customHeight="1" thickTop="1"/>
    <row r="34" ht="20.25" customHeight="1"/>
    <row r="35" ht="20.25" customHeight="1">
      <c r="G35" s="68" t="s">
        <v>97</v>
      </c>
    </row>
    <row r="36" ht="20.25" customHeight="1"/>
    <row r="37" ht="20.25" customHeight="1"/>
    <row r="38" ht="20.25" customHeight="1"/>
    <row r="39" ht="20.25" customHeight="1">
      <c r="G39" s="75" t="s">
        <v>35</v>
      </c>
    </row>
    <row r="40" ht="20.25" customHeight="1">
      <c r="G40" s="68" t="s">
        <v>65</v>
      </c>
    </row>
  </sheetData>
  <sheetProtection/>
  <mergeCells count="4">
    <mergeCell ref="A1:I1"/>
    <mergeCell ref="A2:I2"/>
    <mergeCell ref="A3:I3"/>
    <mergeCell ref="A4:I4"/>
  </mergeCells>
  <printOptions/>
  <pageMargins left="0.42" right="0.44" top="0.75" bottom="0.75" header="0.3" footer="0.3"/>
  <pageSetup horizontalDpi="600" verticalDpi="600" orientation="portrait" paperSize="11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1">
      <selection activeCell="I39" sqref="I39"/>
    </sheetView>
  </sheetViews>
  <sheetFormatPr defaultColWidth="9.140625" defaultRowHeight="15"/>
  <cols>
    <col min="1" max="8" width="9.140625" style="32" customWidth="1"/>
    <col min="9" max="9" width="18.140625" style="32" bestFit="1" customWidth="1"/>
    <col min="10" max="16384" width="9.140625" style="32" customWidth="1"/>
  </cols>
  <sheetData>
    <row r="1" spans="1:9" ht="15.75">
      <c r="A1" s="32" t="s">
        <v>126</v>
      </c>
      <c r="I1" s="32" t="s">
        <v>127</v>
      </c>
    </row>
    <row r="6" spans="1:11" ht="15.75">
      <c r="A6" s="119" t="s">
        <v>128</v>
      </c>
      <c r="B6" s="119"/>
      <c r="C6" s="119"/>
      <c r="D6" s="119"/>
      <c r="E6" s="119"/>
      <c r="F6" s="119"/>
      <c r="G6" s="119"/>
      <c r="H6" s="119"/>
      <c r="I6" s="119"/>
      <c r="J6" s="2"/>
      <c r="K6" s="2"/>
    </row>
    <row r="7" spans="1:11" ht="15.75">
      <c r="A7" s="119" t="s">
        <v>151</v>
      </c>
      <c r="B7" s="119"/>
      <c r="C7" s="119"/>
      <c r="D7" s="119"/>
      <c r="E7" s="119"/>
      <c r="F7" s="119"/>
      <c r="G7" s="119"/>
      <c r="H7" s="119"/>
      <c r="I7" s="119"/>
      <c r="J7" s="2"/>
      <c r="K7" s="2"/>
    </row>
    <row r="10" spans="1:4" ht="15.75">
      <c r="A10" s="32" t="s">
        <v>129</v>
      </c>
      <c r="D10" s="76" t="s">
        <v>130</v>
      </c>
    </row>
    <row r="12" spans="1:9" ht="15.75">
      <c r="A12" s="32" t="s">
        <v>131</v>
      </c>
      <c r="I12" s="77">
        <v>132504368.36</v>
      </c>
    </row>
    <row r="14" spans="1:2" ht="15.75">
      <c r="A14" s="32" t="s">
        <v>120</v>
      </c>
      <c r="B14" s="32" t="s">
        <v>132</v>
      </c>
    </row>
    <row r="15" ht="15.75">
      <c r="B15" s="32" t="s">
        <v>133</v>
      </c>
    </row>
    <row r="17" spans="2:9" ht="15.75">
      <c r="B17" s="32" t="s">
        <v>113</v>
      </c>
      <c r="I17" s="115"/>
    </row>
    <row r="18" spans="2:9" ht="15.75">
      <c r="B18" s="78"/>
      <c r="C18" s="78"/>
      <c r="D18" s="78"/>
      <c r="E18" s="78"/>
      <c r="F18" s="78"/>
      <c r="I18" s="79" t="s">
        <v>134</v>
      </c>
    </row>
    <row r="19" spans="2:9" ht="15.75">
      <c r="B19" s="80"/>
      <c r="C19" s="80"/>
      <c r="D19" s="80"/>
      <c r="E19" s="80"/>
      <c r="F19" s="80"/>
      <c r="I19" s="80"/>
    </row>
    <row r="20" spans="2:9" ht="15.75">
      <c r="B20" s="80"/>
      <c r="C20" s="80"/>
      <c r="D20" s="80"/>
      <c r="E20" s="80"/>
      <c r="F20" s="80"/>
      <c r="I20" s="80"/>
    </row>
    <row r="22" ht="15.75">
      <c r="B22" s="32" t="s">
        <v>114</v>
      </c>
    </row>
    <row r="23" spans="2:9" ht="15.75">
      <c r="B23" s="78"/>
      <c r="C23" s="78"/>
      <c r="D23" s="78"/>
      <c r="E23" s="78"/>
      <c r="F23" s="78"/>
      <c r="I23" s="81">
        <v>101350956.8</v>
      </c>
    </row>
    <row r="24" spans="2:9" ht="15.75">
      <c r="B24" s="80"/>
      <c r="C24" s="80"/>
      <c r="D24" s="80"/>
      <c r="E24" s="80"/>
      <c r="F24" s="80"/>
      <c r="I24" s="80"/>
    </row>
    <row r="25" spans="2:9" ht="15.75">
      <c r="B25" s="80"/>
      <c r="C25" s="80"/>
      <c r="D25" s="80"/>
      <c r="E25" s="80"/>
      <c r="F25" s="80"/>
      <c r="I25" s="80"/>
    </row>
    <row r="27" ht="15.75">
      <c r="B27" s="32" t="s">
        <v>135</v>
      </c>
    </row>
    <row r="28" spans="2:9" ht="15.75">
      <c r="B28" s="78"/>
      <c r="C28" s="78"/>
      <c r="D28" s="78"/>
      <c r="E28" s="78"/>
      <c r="F28" s="78"/>
      <c r="I28" s="79" t="s">
        <v>134</v>
      </c>
    </row>
    <row r="29" spans="2:9" ht="15.75">
      <c r="B29" s="80"/>
      <c r="C29" s="80"/>
      <c r="D29" s="80"/>
      <c r="E29" s="80"/>
      <c r="F29" s="80"/>
      <c r="I29" s="80"/>
    </row>
    <row r="30" spans="2:9" ht="15.75">
      <c r="B30" s="80"/>
      <c r="C30" s="80"/>
      <c r="D30" s="80"/>
      <c r="E30" s="80"/>
      <c r="F30" s="80"/>
      <c r="I30" s="80"/>
    </row>
    <row r="31" spans="2:9" ht="15.75">
      <c r="B31" s="82"/>
      <c r="C31" s="82"/>
      <c r="D31" s="82"/>
      <c r="E31" s="82"/>
      <c r="F31" s="82"/>
      <c r="G31" s="82"/>
      <c r="H31" s="82"/>
      <c r="I31" s="82"/>
    </row>
    <row r="32" ht="15.75">
      <c r="B32" s="32" t="s">
        <v>136</v>
      </c>
    </row>
    <row r="33" spans="2:9" ht="15.75">
      <c r="B33" s="78"/>
      <c r="C33" s="78"/>
      <c r="D33" s="78"/>
      <c r="E33" s="78"/>
      <c r="F33" s="78"/>
      <c r="I33" s="79" t="s">
        <v>134</v>
      </c>
    </row>
    <row r="34" spans="2:9" ht="15.75">
      <c r="B34" s="80"/>
      <c r="C34" s="80"/>
      <c r="D34" s="80"/>
      <c r="E34" s="80"/>
      <c r="F34" s="80"/>
      <c r="I34" s="80"/>
    </row>
    <row r="35" spans="2:9" ht="15.75">
      <c r="B35" s="80"/>
      <c r="C35" s="80"/>
      <c r="D35" s="80"/>
      <c r="E35" s="80"/>
      <c r="F35" s="80"/>
      <c r="I35" s="80"/>
    </row>
    <row r="37" spans="1:9" ht="15.75">
      <c r="A37" s="32" t="s">
        <v>137</v>
      </c>
      <c r="I37" s="83">
        <f>SUM(I23)</f>
        <v>101350956.8</v>
      </c>
    </row>
    <row r="38" spans="1:9" ht="16.5" thickBot="1">
      <c r="A38" s="33" t="s">
        <v>9</v>
      </c>
      <c r="B38" s="33"/>
      <c r="C38" s="33"/>
      <c r="D38" s="33"/>
      <c r="E38" s="33"/>
      <c r="F38" s="33"/>
      <c r="G38" s="33"/>
      <c r="H38" s="33"/>
      <c r="I38" s="162">
        <f>SUM(I12-I23)</f>
        <v>31153411.560000002</v>
      </c>
    </row>
    <row r="39" ht="16.5" thickTop="1"/>
    <row r="43" ht="15.75">
      <c r="G43" s="32" t="s">
        <v>138</v>
      </c>
    </row>
    <row r="46" ht="15.75">
      <c r="G46" s="33" t="s">
        <v>35</v>
      </c>
    </row>
    <row r="47" ht="15.75">
      <c r="G47" s="34" t="s">
        <v>36</v>
      </c>
    </row>
  </sheetData>
  <sheetProtection/>
  <mergeCells count="2">
    <mergeCell ref="A6:I6"/>
    <mergeCell ref="A7:I7"/>
  </mergeCells>
  <printOptions horizontalCentered="1"/>
  <pageMargins left="0.45" right="0.45" top="0.75" bottom="0.75" header="0.3" footer="0.3"/>
  <pageSetup horizontalDpi="600" verticalDpi="600" orientation="portrait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3.00390625" style="0" customWidth="1"/>
    <col min="2" max="2" width="42.28125" style="0" customWidth="1"/>
    <col min="3" max="3" width="14.421875" style="84" bestFit="1" customWidth="1"/>
    <col min="4" max="4" width="19.140625" style="84" customWidth="1"/>
    <col min="5" max="5" width="41.8515625" style="0" customWidth="1"/>
    <col min="6" max="6" width="13.7109375" style="84" customWidth="1"/>
    <col min="7" max="7" width="14.7109375" style="84" customWidth="1"/>
  </cols>
  <sheetData>
    <row r="1" spans="1:7" ht="15.75">
      <c r="A1" s="119" t="s">
        <v>0</v>
      </c>
      <c r="B1" s="119"/>
      <c r="C1" s="119"/>
      <c r="D1" s="119"/>
      <c r="E1" s="119"/>
      <c r="F1" s="119"/>
      <c r="G1" s="119"/>
    </row>
    <row r="2" spans="1:7" ht="18.75">
      <c r="A2" s="120" t="s">
        <v>1</v>
      </c>
      <c r="B2" s="120"/>
      <c r="C2" s="120"/>
      <c r="D2" s="120"/>
      <c r="E2" s="120"/>
      <c r="F2" s="120"/>
      <c r="G2" s="120"/>
    </row>
    <row r="3" spans="1:7" ht="18.75">
      <c r="A3" s="120" t="s">
        <v>139</v>
      </c>
      <c r="B3" s="120"/>
      <c r="C3" s="120"/>
      <c r="D3" s="120"/>
      <c r="E3" s="120"/>
      <c r="F3" s="120"/>
      <c r="G3" s="120"/>
    </row>
    <row r="4" spans="1:7" ht="18.75">
      <c r="A4" s="120" t="s">
        <v>140</v>
      </c>
      <c r="B4" s="120"/>
      <c r="C4" s="120"/>
      <c r="D4" s="120"/>
      <c r="E4" s="120"/>
      <c r="F4" s="120"/>
      <c r="G4" s="120"/>
    </row>
    <row r="5" spans="1:7" ht="15.75">
      <c r="A5" s="119" t="s">
        <v>157</v>
      </c>
      <c r="B5" s="119"/>
      <c r="C5" s="119"/>
      <c r="D5" s="119"/>
      <c r="E5" s="119"/>
      <c r="F5" s="119"/>
      <c r="G5" s="119"/>
    </row>
    <row r="6" spans="1:7" ht="15.75">
      <c r="A6" s="112"/>
      <c r="B6" s="112"/>
      <c r="C6" s="112"/>
      <c r="D6" s="112"/>
      <c r="E6" s="112"/>
      <c r="F6" s="112"/>
      <c r="G6" s="112"/>
    </row>
    <row r="7" spans="1:7" ht="15.75">
      <c r="A7" s="112"/>
      <c r="B7" s="112"/>
      <c r="C7" s="112"/>
      <c r="D7" s="112"/>
      <c r="E7" s="112"/>
      <c r="F7" s="112"/>
      <c r="G7" s="112"/>
    </row>
    <row r="8" ht="15.75" thickBot="1"/>
    <row r="9" spans="1:7" s="86" customFormat="1" ht="15">
      <c r="A9" s="121" t="s">
        <v>141</v>
      </c>
      <c r="B9" s="122"/>
      <c r="C9" s="123"/>
      <c r="D9" s="124" t="s">
        <v>142</v>
      </c>
      <c r="E9" s="122"/>
      <c r="F9" s="123"/>
      <c r="G9" s="85" t="s">
        <v>143</v>
      </c>
    </row>
    <row r="10" spans="1:7" s="116" customFormat="1" ht="15">
      <c r="A10" s="87" t="s">
        <v>42</v>
      </c>
      <c r="B10" s="88" t="s">
        <v>144</v>
      </c>
      <c r="C10" s="89" t="s">
        <v>50</v>
      </c>
      <c r="D10" s="90" t="s">
        <v>42</v>
      </c>
      <c r="E10" s="88" t="s">
        <v>144</v>
      </c>
      <c r="F10" s="90" t="s">
        <v>50</v>
      </c>
      <c r="G10" s="91"/>
    </row>
    <row r="11" spans="1:7" ht="15">
      <c r="A11" s="92" t="s">
        <v>145</v>
      </c>
      <c r="B11" s="93" t="s">
        <v>146</v>
      </c>
      <c r="C11" s="94">
        <v>400000</v>
      </c>
      <c r="D11" s="95"/>
      <c r="E11" s="96"/>
      <c r="F11" s="94">
        <v>0</v>
      </c>
      <c r="G11" s="97">
        <f>C11-F11</f>
        <v>400000</v>
      </c>
    </row>
    <row r="12" spans="1:7" ht="15">
      <c r="A12" s="98"/>
      <c r="B12" s="96" t="s">
        <v>147</v>
      </c>
      <c r="C12" s="94"/>
      <c r="D12" s="95"/>
      <c r="E12" s="99"/>
      <c r="F12" s="94"/>
      <c r="G12" s="97"/>
    </row>
    <row r="13" spans="1:7" ht="15">
      <c r="A13" s="98"/>
      <c r="B13" s="99" t="s">
        <v>148</v>
      </c>
      <c r="C13" s="94"/>
      <c r="D13" s="100"/>
      <c r="E13" s="99"/>
      <c r="F13" s="94"/>
      <c r="G13" s="97"/>
    </row>
    <row r="14" spans="1:7" ht="15">
      <c r="A14" s="101"/>
      <c r="B14" s="102"/>
      <c r="C14" s="103"/>
      <c r="D14" s="104"/>
      <c r="E14" s="102"/>
      <c r="F14" s="103"/>
      <c r="G14" s="105"/>
    </row>
    <row r="15" spans="1:7" s="86" customFormat="1" ht="15.75" thickBot="1">
      <c r="A15" s="106"/>
      <c r="B15" s="107" t="s">
        <v>149</v>
      </c>
      <c r="C15" s="108">
        <f>C11</f>
        <v>400000</v>
      </c>
      <c r="D15" s="109"/>
      <c r="E15" s="107"/>
      <c r="F15" s="108">
        <f>F11</f>
        <v>0</v>
      </c>
      <c r="G15" s="110">
        <f>SUM(G11:G14)</f>
        <v>400000</v>
      </c>
    </row>
    <row r="16" ht="15.75" thickTop="1"/>
    <row r="17" spans="5:6" ht="15">
      <c r="E17" s="111" t="s">
        <v>34</v>
      </c>
      <c r="F17"/>
    </row>
    <row r="18" ht="15">
      <c r="F18"/>
    </row>
    <row r="19" ht="15">
      <c r="F19"/>
    </row>
    <row r="20" ht="15.75">
      <c r="F20" s="33" t="s">
        <v>150</v>
      </c>
    </row>
    <row r="21" ht="15">
      <c r="F21" t="s">
        <v>36</v>
      </c>
    </row>
  </sheetData>
  <sheetProtection/>
  <mergeCells count="7">
    <mergeCell ref="A1:G1"/>
    <mergeCell ref="A2:G2"/>
    <mergeCell ref="A3:G3"/>
    <mergeCell ref="A4:G4"/>
    <mergeCell ref="A5:G5"/>
    <mergeCell ref="A9:C9"/>
    <mergeCell ref="D9:F9"/>
  </mergeCells>
  <printOptions horizontalCentered="1"/>
  <pageMargins left="0.2" right="0.2" top="0.5" bottom="0.25" header="0.3" footer="0.3"/>
  <pageSetup horizontalDpi="600" verticalDpi="600" orientation="landscape" paperSize="11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1.421875" style="0" customWidth="1"/>
    <col min="3" max="3" width="16.7109375" style="0" customWidth="1"/>
    <col min="4" max="4" width="20.00390625" style="0" customWidth="1"/>
    <col min="5" max="5" width="21.28125" style="0" customWidth="1"/>
    <col min="6" max="6" width="19.140625" style="0" customWidth="1"/>
  </cols>
  <sheetData>
    <row r="1" spans="1:7" ht="15.75">
      <c r="A1" s="125" t="s">
        <v>0</v>
      </c>
      <c r="B1" s="125"/>
      <c r="C1" s="125"/>
      <c r="D1" s="125"/>
      <c r="E1" s="125"/>
      <c r="F1" s="125"/>
      <c r="G1" s="1"/>
    </row>
    <row r="2" spans="1:7" ht="15.75">
      <c r="A2" s="119" t="s">
        <v>1</v>
      </c>
      <c r="B2" s="119"/>
      <c r="C2" s="119"/>
      <c r="D2" s="119"/>
      <c r="E2" s="119"/>
      <c r="F2" s="119"/>
      <c r="G2" s="2"/>
    </row>
    <row r="5" spans="1:7" ht="15.75">
      <c r="A5" s="119" t="s">
        <v>2</v>
      </c>
      <c r="B5" s="119"/>
      <c r="C5" s="119"/>
      <c r="D5" s="119"/>
      <c r="E5" s="119"/>
      <c r="F5" s="119"/>
      <c r="G5" s="2"/>
    </row>
    <row r="6" spans="1:7" ht="15.75">
      <c r="A6" s="119" t="s">
        <v>3</v>
      </c>
      <c r="B6" s="119"/>
      <c r="C6" s="119"/>
      <c r="D6" s="119"/>
      <c r="E6" s="119"/>
      <c r="F6" s="119"/>
      <c r="G6" s="2"/>
    </row>
    <row r="7" spans="1:7" ht="15">
      <c r="A7" s="126" t="s">
        <v>155</v>
      </c>
      <c r="B7" s="126"/>
      <c r="C7" s="126"/>
      <c r="D7" s="126"/>
      <c r="E7" s="126"/>
      <c r="F7" s="126"/>
      <c r="G7" s="3"/>
    </row>
    <row r="10" spans="1:6" ht="15">
      <c r="A10" s="127" t="s">
        <v>4</v>
      </c>
      <c r="B10" s="4" t="s">
        <v>5</v>
      </c>
      <c r="C10" s="129" t="s">
        <v>6</v>
      </c>
      <c r="D10" s="131" t="s">
        <v>7</v>
      </c>
      <c r="E10" s="131" t="s">
        <v>8</v>
      </c>
      <c r="F10" s="133" t="s">
        <v>9</v>
      </c>
    </row>
    <row r="11" spans="1:6" ht="15.75" thickBot="1">
      <c r="A11" s="128"/>
      <c r="B11" s="5" t="s">
        <v>10</v>
      </c>
      <c r="C11" s="130"/>
      <c r="D11" s="132"/>
      <c r="E11" s="132"/>
      <c r="F11" s="134"/>
    </row>
    <row r="12" spans="1:6" ht="15">
      <c r="A12" s="6" t="s">
        <v>11</v>
      </c>
      <c r="B12" s="7">
        <v>6911</v>
      </c>
      <c r="C12" s="8">
        <v>147000000</v>
      </c>
      <c r="D12" s="9">
        <v>121625000</v>
      </c>
      <c r="E12" s="10">
        <v>79382658.47</v>
      </c>
      <c r="F12" s="8">
        <f>SUM(D12-E12)</f>
        <v>42242341.53</v>
      </c>
    </row>
    <row r="13" spans="1:6" ht="15">
      <c r="A13" s="11" t="s">
        <v>12</v>
      </c>
      <c r="B13" s="12">
        <v>8911</v>
      </c>
      <c r="C13" s="13">
        <v>5000000</v>
      </c>
      <c r="D13" s="14">
        <v>3750000</v>
      </c>
      <c r="E13" s="14">
        <v>21750</v>
      </c>
      <c r="F13" s="8">
        <f>SUM(D13-E13)</f>
        <v>3728250</v>
      </c>
    </row>
    <row r="14" spans="1:6" ht="15">
      <c r="A14" s="15" t="s">
        <v>13</v>
      </c>
      <c r="B14" s="135" t="s">
        <v>14</v>
      </c>
      <c r="C14" s="137">
        <v>1000000</v>
      </c>
      <c r="D14" s="139">
        <v>1000000</v>
      </c>
      <c r="E14" s="139">
        <v>540300</v>
      </c>
      <c r="F14" s="137">
        <f>SUM(D14-E14)</f>
        <v>459700</v>
      </c>
    </row>
    <row r="15" spans="1:6" ht="15">
      <c r="A15" s="16" t="s">
        <v>15</v>
      </c>
      <c r="B15" s="136"/>
      <c r="C15" s="138"/>
      <c r="D15" s="140"/>
      <c r="E15" s="140"/>
      <c r="F15" s="138"/>
    </row>
    <row r="16" spans="1:6" ht="15">
      <c r="A16" s="11" t="s">
        <v>16</v>
      </c>
      <c r="B16" s="17">
        <v>8915</v>
      </c>
      <c r="C16" s="18">
        <v>400000</v>
      </c>
      <c r="D16" s="19">
        <v>300000</v>
      </c>
      <c r="E16" s="19">
        <v>272072.92</v>
      </c>
      <c r="F16" s="18">
        <f>SUM(D16-E16)</f>
        <v>27927.080000000016</v>
      </c>
    </row>
    <row r="17" spans="1:6" ht="15">
      <c r="A17" s="11" t="s">
        <v>17</v>
      </c>
      <c r="B17" s="12" t="s">
        <v>18</v>
      </c>
      <c r="C17" s="13">
        <v>97000000</v>
      </c>
      <c r="D17" s="20">
        <v>97000000</v>
      </c>
      <c r="E17" s="14">
        <v>72944069.91</v>
      </c>
      <c r="F17" s="20">
        <f>SUM(D17-E17)</f>
        <v>24055930.090000004</v>
      </c>
    </row>
    <row r="18" spans="1:6" ht="15">
      <c r="A18" s="21" t="s">
        <v>19</v>
      </c>
      <c r="B18" s="12">
        <v>8919</v>
      </c>
      <c r="C18" s="13">
        <v>1500000</v>
      </c>
      <c r="D18" s="20">
        <v>1125000</v>
      </c>
      <c r="E18" s="14">
        <v>102600</v>
      </c>
      <c r="F18" s="20">
        <f>SUM(D18-E18)</f>
        <v>1022400</v>
      </c>
    </row>
    <row r="19" spans="1:6" ht="15">
      <c r="A19" s="11" t="s">
        <v>20</v>
      </c>
      <c r="B19" s="12" t="s">
        <v>21</v>
      </c>
      <c r="C19" s="13">
        <v>5100000</v>
      </c>
      <c r="D19" s="20">
        <v>5100000</v>
      </c>
      <c r="E19" s="14">
        <v>5094500</v>
      </c>
      <c r="F19" s="20">
        <f>SUM(D19-E19)</f>
        <v>5500</v>
      </c>
    </row>
    <row r="20" spans="1:6" ht="15">
      <c r="A20" s="15" t="s">
        <v>22</v>
      </c>
      <c r="B20" s="135" t="s">
        <v>23</v>
      </c>
      <c r="C20" s="137">
        <v>230000000</v>
      </c>
      <c r="D20" s="139">
        <v>230000000</v>
      </c>
      <c r="E20" s="139">
        <v>197783027.42</v>
      </c>
      <c r="F20" s="137">
        <f>D20-E20</f>
        <v>32216972.580000013</v>
      </c>
    </row>
    <row r="21" spans="1:6" ht="15">
      <c r="A21" s="6" t="s">
        <v>24</v>
      </c>
      <c r="B21" s="136"/>
      <c r="C21" s="138"/>
      <c r="D21" s="140"/>
      <c r="E21" s="140"/>
      <c r="F21" s="138"/>
    </row>
    <row r="22" spans="1:6" ht="15">
      <c r="A22" s="22" t="s">
        <v>25</v>
      </c>
      <c r="B22" s="135">
        <v>3917</v>
      </c>
      <c r="C22" s="137">
        <v>27000000</v>
      </c>
      <c r="D22" s="139">
        <v>27000000</v>
      </c>
      <c r="E22" s="139">
        <v>26986195.2</v>
      </c>
      <c r="F22" s="137">
        <f>SUM(D22-E22)</f>
        <v>13804.800000000745</v>
      </c>
    </row>
    <row r="23" spans="1:6" ht="15">
      <c r="A23" s="23" t="s">
        <v>15</v>
      </c>
      <c r="B23" s="136"/>
      <c r="C23" s="138"/>
      <c r="D23" s="140"/>
      <c r="E23" s="140"/>
      <c r="F23" s="138"/>
    </row>
    <row r="24" spans="1:6" ht="15">
      <c r="A24" s="24" t="s">
        <v>26</v>
      </c>
      <c r="B24" s="25" t="s">
        <v>27</v>
      </c>
      <c r="C24" s="113">
        <v>4500000</v>
      </c>
      <c r="D24" s="114">
        <v>3750000</v>
      </c>
      <c r="E24" s="114">
        <v>2788543.63</v>
      </c>
      <c r="F24" s="113">
        <f>D24-E24</f>
        <v>961456.3700000001</v>
      </c>
    </row>
    <row r="25" spans="1:6" ht="15">
      <c r="A25" s="24" t="s">
        <v>28</v>
      </c>
      <c r="B25" s="25"/>
      <c r="C25" s="113"/>
      <c r="D25" s="114"/>
      <c r="E25" s="114"/>
      <c r="F25" s="113"/>
    </row>
    <row r="26" spans="1:6" ht="15">
      <c r="A26" s="22" t="s">
        <v>29</v>
      </c>
      <c r="B26" s="135" t="s">
        <v>30</v>
      </c>
      <c r="C26" s="137">
        <v>61800000</v>
      </c>
      <c r="D26" s="139">
        <v>61800000</v>
      </c>
      <c r="E26" s="139">
        <v>55154398.34</v>
      </c>
      <c r="F26" s="137">
        <f>D26-E26</f>
        <v>6645601.659999996</v>
      </c>
    </row>
    <row r="27" spans="1:6" ht="15">
      <c r="A27" s="26" t="s">
        <v>31</v>
      </c>
      <c r="B27" s="141"/>
      <c r="C27" s="142"/>
      <c r="D27" s="143"/>
      <c r="E27" s="143"/>
      <c r="F27" s="142"/>
    </row>
    <row r="28" spans="1:6" ht="15">
      <c r="A28" s="23" t="s">
        <v>32</v>
      </c>
      <c r="B28" s="136"/>
      <c r="C28" s="138"/>
      <c r="D28" s="140"/>
      <c r="E28" s="140"/>
      <c r="F28" s="138"/>
    </row>
    <row r="29" spans="1:6" ht="15.75">
      <c r="A29" s="27" t="s">
        <v>33</v>
      </c>
      <c r="B29" s="28"/>
      <c r="C29" s="29">
        <f>SUM(C12:C28)</f>
        <v>580300000</v>
      </c>
      <c r="D29" s="30">
        <f>SUM(D12:D28)</f>
        <v>552450000</v>
      </c>
      <c r="E29" s="30">
        <f>SUM(E12:E28)</f>
        <v>441070115.89</v>
      </c>
      <c r="F29" s="31">
        <f>SUM(F12:F28)</f>
        <v>111379884.11000001</v>
      </c>
    </row>
    <row r="31" spans="4:5" ht="15.75" customHeight="1">
      <c r="D31" s="163"/>
      <c r="E31" s="163"/>
    </row>
    <row r="32" ht="15">
      <c r="F32" s="164"/>
    </row>
    <row r="33" ht="15.75">
      <c r="E33" s="32" t="s">
        <v>34</v>
      </c>
    </row>
    <row r="35" ht="15.75">
      <c r="E35" s="33" t="s">
        <v>35</v>
      </c>
    </row>
    <row r="36" ht="15.75">
      <c r="E36" s="34" t="s">
        <v>36</v>
      </c>
    </row>
  </sheetData>
  <sheetProtection/>
  <mergeCells count="30">
    <mergeCell ref="B22:B23"/>
    <mergeCell ref="C22:C23"/>
    <mergeCell ref="D22:D23"/>
    <mergeCell ref="E22:E23"/>
    <mergeCell ref="F22:F23"/>
    <mergeCell ref="B26:B28"/>
    <mergeCell ref="C26:C28"/>
    <mergeCell ref="D26:D28"/>
    <mergeCell ref="E26:E28"/>
    <mergeCell ref="F26:F28"/>
    <mergeCell ref="B14:B15"/>
    <mergeCell ref="C14:C15"/>
    <mergeCell ref="D14:D15"/>
    <mergeCell ref="E14:E15"/>
    <mergeCell ref="F14:F15"/>
    <mergeCell ref="B20:B21"/>
    <mergeCell ref="C20:C21"/>
    <mergeCell ref="D20:D21"/>
    <mergeCell ref="E20:E21"/>
    <mergeCell ref="F20:F21"/>
    <mergeCell ref="A1:F1"/>
    <mergeCell ref="A2:F2"/>
    <mergeCell ref="A5:F5"/>
    <mergeCell ref="A6:F6"/>
    <mergeCell ref="A7:F7"/>
    <mergeCell ref="A10:A11"/>
    <mergeCell ref="C10:C11"/>
    <mergeCell ref="D10:D11"/>
    <mergeCell ref="E10:E11"/>
    <mergeCell ref="F10:F11"/>
  </mergeCells>
  <printOptions horizontalCentered="1"/>
  <pageMargins left="0" right="0" top="0.75" bottom="0.26" header="0.3" footer="0.3"/>
  <pageSetup horizontalDpi="600" verticalDpi="600" orientation="landscape" paperSize="11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7">
      <selection activeCell="H32" sqref="H32"/>
    </sheetView>
  </sheetViews>
  <sheetFormatPr defaultColWidth="9.140625" defaultRowHeight="15"/>
  <cols>
    <col min="1" max="1" width="15.421875" style="0" customWidth="1"/>
    <col min="2" max="2" width="12.421875" style="0" customWidth="1"/>
    <col min="3" max="3" width="8.57421875" style="0" customWidth="1"/>
    <col min="4" max="4" width="16.57421875" style="0" customWidth="1"/>
    <col min="5" max="5" width="17.140625" style="0" customWidth="1"/>
    <col min="6" max="6" width="15.421875" style="0" customWidth="1"/>
    <col min="7" max="7" width="19.00390625" style="0" customWidth="1"/>
    <col min="8" max="8" width="15.57421875" style="0" customWidth="1"/>
    <col min="9" max="9" width="13.8515625" style="0" customWidth="1"/>
    <col min="10" max="10" width="17.7109375" style="0" customWidth="1"/>
    <col min="11" max="11" width="18.57421875" style="0" customWidth="1"/>
  </cols>
  <sheetData>
    <row r="1" ht="15">
      <c r="A1" t="s">
        <v>37</v>
      </c>
    </row>
    <row r="3" ht="15">
      <c r="K3" s="35" t="s">
        <v>38</v>
      </c>
    </row>
    <row r="4" ht="15">
      <c r="K4" s="35"/>
    </row>
    <row r="6" spans="1:11" ht="15">
      <c r="A6" s="144" t="s">
        <v>39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15">
      <c r="A7" s="144" t="s">
        <v>156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5">
      <c r="A8" s="144" t="s">
        <v>40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5">
      <c r="A9" s="144" t="s">
        <v>41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2" spans="1:11" ht="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5">
      <c r="A13" s="37"/>
      <c r="B13" s="37"/>
      <c r="C13" s="37"/>
      <c r="D13" s="37"/>
      <c r="E13" s="36"/>
      <c r="F13" s="37"/>
      <c r="G13" s="37"/>
      <c r="H13" s="37"/>
      <c r="I13" s="36"/>
      <c r="J13" s="37"/>
      <c r="K13" s="37"/>
    </row>
    <row r="14" spans="1:12" ht="15">
      <c r="A14" s="38"/>
      <c r="B14" s="39" t="s">
        <v>42</v>
      </c>
      <c r="C14" s="39"/>
      <c r="D14" s="39" t="s">
        <v>43</v>
      </c>
      <c r="E14" s="40" t="s">
        <v>44</v>
      </c>
      <c r="F14" s="41"/>
      <c r="G14" s="42"/>
      <c r="H14" s="145" t="s">
        <v>45</v>
      </c>
      <c r="I14" s="146"/>
      <c r="J14" s="147"/>
      <c r="K14" s="43" t="s">
        <v>46</v>
      </c>
      <c r="L14" s="165"/>
    </row>
    <row r="15" spans="1:12" ht="15">
      <c r="A15" s="44" t="s">
        <v>47</v>
      </c>
      <c r="B15" s="44" t="s">
        <v>48</v>
      </c>
      <c r="C15" s="44" t="s">
        <v>49</v>
      </c>
      <c r="D15" s="44" t="s">
        <v>50</v>
      </c>
      <c r="E15" s="45"/>
      <c r="F15" s="46" t="s">
        <v>51</v>
      </c>
      <c r="G15" s="47"/>
      <c r="H15" s="148" t="s">
        <v>52</v>
      </c>
      <c r="I15" s="149"/>
      <c r="J15" s="150"/>
      <c r="K15" s="51" t="s">
        <v>53</v>
      </c>
      <c r="L15" s="165"/>
    </row>
    <row r="16" spans="1:12" ht="15">
      <c r="A16" s="52"/>
      <c r="B16" s="52"/>
      <c r="C16" s="52"/>
      <c r="D16" s="52"/>
      <c r="E16" s="48" t="s">
        <v>43</v>
      </c>
      <c r="F16" s="53" t="s">
        <v>54</v>
      </c>
      <c r="G16" s="54" t="s">
        <v>55</v>
      </c>
      <c r="H16" s="50" t="s">
        <v>43</v>
      </c>
      <c r="I16" s="49" t="s">
        <v>54</v>
      </c>
      <c r="J16" s="53" t="s">
        <v>55</v>
      </c>
      <c r="K16" s="52"/>
      <c r="L16" s="165"/>
    </row>
    <row r="17" spans="1:12" ht="15">
      <c r="A17" s="55" t="s">
        <v>56</v>
      </c>
      <c r="B17" s="56">
        <v>39622</v>
      </c>
      <c r="C17" s="17" t="s">
        <v>57</v>
      </c>
      <c r="D17" s="166">
        <v>343544988.37</v>
      </c>
      <c r="E17" s="166">
        <v>257658741.45</v>
      </c>
      <c r="F17" s="166">
        <v>86411625.32</v>
      </c>
      <c r="G17" s="166">
        <f>SUM(E17:F17)</f>
        <v>344070366.77</v>
      </c>
      <c r="H17" s="166">
        <v>114514996.2</v>
      </c>
      <c r="I17" s="166">
        <v>8992564.58</v>
      </c>
      <c r="J17" s="167">
        <f>H17+I17</f>
        <v>123507560.78</v>
      </c>
      <c r="K17" s="168">
        <f>SUM(D17-E17)</f>
        <v>85886246.92000002</v>
      </c>
      <c r="L17" s="165"/>
    </row>
    <row r="18" spans="1:12" ht="15">
      <c r="A18" s="55" t="s">
        <v>58</v>
      </c>
      <c r="B18" s="56">
        <v>39679</v>
      </c>
      <c r="C18" s="17" t="s">
        <v>59</v>
      </c>
      <c r="D18" s="166">
        <v>79249686</v>
      </c>
      <c r="E18" s="166">
        <v>45285536</v>
      </c>
      <c r="F18" s="166">
        <v>21728565.52</v>
      </c>
      <c r="G18" s="166">
        <f aca="true" t="shared" si="0" ref="G18:G23">SUM(E18:F18)</f>
        <v>67014101.519999996</v>
      </c>
      <c r="H18" s="166">
        <v>11321384</v>
      </c>
      <c r="I18" s="166">
        <v>3622842.7</v>
      </c>
      <c r="J18" s="167">
        <f aca="true" t="shared" si="1" ref="J18:J23">H18+I18</f>
        <v>14944226.7</v>
      </c>
      <c r="K18" s="168">
        <f aca="true" t="shared" si="2" ref="K18:K23">SUM(D18-E18)</f>
        <v>33964150</v>
      </c>
      <c r="L18" s="165"/>
    </row>
    <row r="19" spans="1:12" ht="15">
      <c r="A19" s="55" t="s">
        <v>60</v>
      </c>
      <c r="B19" s="56">
        <v>40158</v>
      </c>
      <c r="C19" s="17" t="s">
        <v>61</v>
      </c>
      <c r="D19" s="166">
        <v>137007999.62</v>
      </c>
      <c r="E19" s="166">
        <v>26944170.58</v>
      </c>
      <c r="F19" s="166">
        <v>16943941.2</v>
      </c>
      <c r="G19" s="166">
        <f t="shared" si="0"/>
        <v>43888111.78</v>
      </c>
      <c r="H19" s="166">
        <v>13708784.08</v>
      </c>
      <c r="I19" s="166">
        <v>8315515.22</v>
      </c>
      <c r="J19" s="167">
        <f t="shared" si="1"/>
        <v>22024299.3</v>
      </c>
      <c r="K19" s="168">
        <f t="shared" si="2"/>
        <v>110063829.04</v>
      </c>
      <c r="L19" s="165"/>
    </row>
    <row r="20" spans="1:12" ht="15">
      <c r="A20" s="55"/>
      <c r="B20" s="56">
        <v>40312</v>
      </c>
      <c r="C20" s="17" t="s">
        <v>59</v>
      </c>
      <c r="D20" s="166">
        <v>97255640</v>
      </c>
      <c r="E20" s="166">
        <v>31260741.39</v>
      </c>
      <c r="F20" s="166">
        <v>12609504.95</v>
      </c>
      <c r="G20" s="166">
        <v>43870246.74</v>
      </c>
      <c r="H20" s="166">
        <v>13893662.84</v>
      </c>
      <c r="I20" s="166">
        <v>5711247.06</v>
      </c>
      <c r="J20" s="167">
        <f t="shared" si="1"/>
        <v>19604909.9</v>
      </c>
      <c r="K20" s="168">
        <f t="shared" si="2"/>
        <v>65994898.61</v>
      </c>
      <c r="L20" s="165"/>
    </row>
    <row r="21" spans="1:12" ht="15">
      <c r="A21" s="55"/>
      <c r="B21" s="56">
        <v>40228</v>
      </c>
      <c r="C21" s="17" t="s">
        <v>57</v>
      </c>
      <c r="D21" s="166">
        <v>28550000</v>
      </c>
      <c r="E21" s="166">
        <v>8242500</v>
      </c>
      <c r="F21" s="166">
        <v>2559555.96</v>
      </c>
      <c r="G21" s="166">
        <f t="shared" si="0"/>
        <v>10802055.96</v>
      </c>
      <c r="H21" s="166">
        <v>3297000</v>
      </c>
      <c r="I21" s="166">
        <v>756232.04</v>
      </c>
      <c r="J21" s="167">
        <f t="shared" si="1"/>
        <v>4053232.04</v>
      </c>
      <c r="K21" s="168">
        <f t="shared" si="2"/>
        <v>20307500</v>
      </c>
      <c r="L21" s="165"/>
    </row>
    <row r="22" spans="1:12" ht="15">
      <c r="A22" s="55"/>
      <c r="B22" s="56">
        <v>40164</v>
      </c>
      <c r="C22" s="17" t="s">
        <v>61</v>
      </c>
      <c r="D22" s="166">
        <v>123815345.16</v>
      </c>
      <c r="E22" s="166">
        <v>23883488.7</v>
      </c>
      <c r="F22" s="166">
        <v>14976164.3</v>
      </c>
      <c r="G22" s="166">
        <f t="shared" si="0"/>
        <v>38859653</v>
      </c>
      <c r="H22" s="166">
        <v>10104561.56</v>
      </c>
      <c r="I22" s="166">
        <v>6136274.87</v>
      </c>
      <c r="J22" s="167">
        <f t="shared" si="1"/>
        <v>16240836.43</v>
      </c>
      <c r="K22" s="168">
        <f t="shared" si="2"/>
        <v>99931856.46</v>
      </c>
      <c r="L22" s="165"/>
    </row>
    <row r="23" spans="1:12" ht="15">
      <c r="A23" s="55"/>
      <c r="B23" s="56">
        <v>40357</v>
      </c>
      <c r="C23" s="17" t="s">
        <v>62</v>
      </c>
      <c r="D23" s="166">
        <v>185854705</v>
      </c>
      <c r="E23" s="166">
        <v>61951168</v>
      </c>
      <c r="F23" s="166">
        <v>31653033.82</v>
      </c>
      <c r="G23" s="166">
        <f t="shared" si="0"/>
        <v>93604201.82</v>
      </c>
      <c r="H23" s="166">
        <v>30975584</v>
      </c>
      <c r="I23" s="166">
        <v>11880723.96</v>
      </c>
      <c r="J23" s="167">
        <f t="shared" si="1"/>
        <v>42856307.96</v>
      </c>
      <c r="K23" s="168">
        <f t="shared" si="2"/>
        <v>123903537</v>
      </c>
      <c r="L23" s="165"/>
    </row>
    <row r="24" spans="1:12" ht="15">
      <c r="A24" s="55"/>
      <c r="B24" s="55"/>
      <c r="C24" s="55"/>
      <c r="D24" s="166"/>
      <c r="E24" s="166"/>
      <c r="F24" s="166"/>
      <c r="G24" s="166"/>
      <c r="H24" s="166"/>
      <c r="I24" s="166"/>
      <c r="J24" s="167"/>
      <c r="K24" s="166"/>
      <c r="L24" s="165"/>
    </row>
    <row r="25" spans="1:12" ht="15">
      <c r="A25" s="55"/>
      <c r="B25" s="55"/>
      <c r="C25" s="55"/>
      <c r="D25" s="166"/>
      <c r="E25" s="166"/>
      <c r="F25" s="166"/>
      <c r="G25" s="166"/>
      <c r="H25" s="166"/>
      <c r="I25" s="166"/>
      <c r="J25" s="167"/>
      <c r="K25" s="166"/>
      <c r="L25" s="165"/>
    </row>
    <row r="26" spans="1:12" ht="15">
      <c r="A26" s="55"/>
      <c r="B26" s="55"/>
      <c r="C26" s="55"/>
      <c r="D26" s="55"/>
      <c r="E26" s="55"/>
      <c r="F26" s="55"/>
      <c r="G26" s="55"/>
      <c r="H26" s="55"/>
      <c r="I26" s="55"/>
      <c r="J26" s="11"/>
      <c r="K26" s="55"/>
      <c r="L26" s="165"/>
    </row>
    <row r="27" spans="1:12" ht="15">
      <c r="A27" s="55"/>
      <c r="B27" s="55"/>
      <c r="C27" s="55"/>
      <c r="D27" s="55"/>
      <c r="E27" s="55"/>
      <c r="F27" s="55"/>
      <c r="G27" s="55"/>
      <c r="H27" s="55"/>
      <c r="I27" s="55"/>
      <c r="J27" s="11"/>
      <c r="K27" s="55"/>
      <c r="L27" s="165"/>
    </row>
    <row r="28" spans="1:12" ht="15">
      <c r="A28" s="55"/>
      <c r="B28" s="55"/>
      <c r="C28" s="55"/>
      <c r="D28" s="55"/>
      <c r="E28" s="55"/>
      <c r="F28" s="55"/>
      <c r="G28" s="55"/>
      <c r="H28" s="55"/>
      <c r="I28" s="55"/>
      <c r="J28" s="11"/>
      <c r="K28" s="55"/>
      <c r="L28" s="165"/>
    </row>
    <row r="29" spans="1:12" ht="15">
      <c r="A29" s="11"/>
      <c r="B29" s="57" t="s">
        <v>33</v>
      </c>
      <c r="C29" s="58"/>
      <c r="D29" s="59">
        <f>SUM(D17:D28)</f>
        <v>995278364.15</v>
      </c>
      <c r="E29" s="59">
        <f>SUM(E17:E28)</f>
        <v>455226346.11999995</v>
      </c>
      <c r="F29" s="59">
        <f>SUM(F17:F27)</f>
        <v>186882391.07</v>
      </c>
      <c r="G29" s="59">
        <f>SUM(G17:G23)</f>
        <v>642108737.5899999</v>
      </c>
      <c r="H29" s="59">
        <f>SUM(H17:H28)</f>
        <v>197815972.68</v>
      </c>
      <c r="I29" s="59">
        <f>SUM(I17:I28)</f>
        <v>45415400.43</v>
      </c>
      <c r="J29" s="59">
        <f>SUM(J17:J28)</f>
        <v>243231373.11</v>
      </c>
      <c r="K29" s="60">
        <f>SUM(K17:K28)</f>
        <v>540052018.03</v>
      </c>
      <c r="L29" s="165"/>
    </row>
    <row r="32" ht="15">
      <c r="K32" s="164"/>
    </row>
    <row r="34" ht="15">
      <c r="A34" s="35" t="s">
        <v>63</v>
      </c>
    </row>
    <row r="38" spans="1:2" ht="15">
      <c r="A38" s="61" t="s">
        <v>64</v>
      </c>
      <c r="B38" s="61"/>
    </row>
    <row r="39" spans="1:2" ht="15">
      <c r="A39" s="62" t="s">
        <v>65</v>
      </c>
      <c r="B39" s="62"/>
    </row>
  </sheetData>
  <sheetProtection/>
  <mergeCells count="6">
    <mergeCell ref="A6:K6"/>
    <mergeCell ref="A7:K7"/>
    <mergeCell ref="A8:K8"/>
    <mergeCell ref="A9:K9"/>
    <mergeCell ref="H14:J14"/>
    <mergeCell ref="H15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Itaxpang16</dc:creator>
  <cp:keywords/>
  <dc:description/>
  <cp:lastModifiedBy>itaxpang27</cp:lastModifiedBy>
  <dcterms:created xsi:type="dcterms:W3CDTF">2012-07-13T05:52:37Z</dcterms:created>
  <dcterms:modified xsi:type="dcterms:W3CDTF">2012-10-16T05:20:55Z</dcterms:modified>
  <cp:category/>
  <cp:version/>
  <cp:contentType/>
  <cp:contentStatus/>
</cp:coreProperties>
</file>