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4035" firstSheet="1" activeTab="7"/>
  </bookViews>
  <sheets>
    <sheet name="1st qtr" sheetId="4" state="hidden" r:id="rId1"/>
    <sheet name="20%IRA" sheetId="5" r:id="rId2"/>
    <sheet name="Sheet3" sheetId="3" state="hidden" r:id="rId3"/>
    <sheet name="LDRRMFU" sheetId="6" r:id="rId4"/>
    <sheet name="SEF" sheetId="7" r:id="rId5"/>
    <sheet name="CashFlows" sheetId="8" r:id="rId6"/>
    <sheet name="TrustFund" sheetId="9" r:id="rId7"/>
    <sheet name="Unliquidated" sheetId="10" r:id="rId8"/>
  </sheets>
  <externalReferences>
    <externalReference r:id="rId9"/>
  </externalReferences>
  <definedNames>
    <definedName name="_xlnm.Print_Area" localSheetId="0">'1st qtr'!$A$1:$L$63</definedName>
    <definedName name="_xlnm.Print_Area" localSheetId="1">'20%IRA'!$A$1:$I$91</definedName>
    <definedName name="_xlnm.Print_Titles" localSheetId="0">'1st qtr'!$8:$9</definedName>
    <definedName name="_xlnm.Print_Titles" localSheetId="1">'20%IRA'!$8:$9</definedName>
  </definedNames>
  <calcPr calcId="124519"/>
</workbook>
</file>

<file path=xl/calcChain.xml><?xml version="1.0" encoding="utf-8"?>
<calcChain xmlns="http://schemas.openxmlformats.org/spreadsheetml/2006/main">
  <c r="J86" i="10"/>
  <c r="F86"/>
  <c r="E86"/>
  <c r="B86"/>
  <c r="J49" i="8"/>
  <c r="I45"/>
  <c r="I46" s="1"/>
  <c r="I41"/>
  <c r="I42" s="1"/>
  <c r="J47" s="1"/>
  <c r="I36"/>
  <c r="I33"/>
  <c r="I31"/>
  <c r="J37" s="1"/>
  <c r="I30"/>
  <c r="I22"/>
  <c r="I21"/>
  <c r="I20"/>
  <c r="I19"/>
  <c r="I23" s="1"/>
  <c r="I15"/>
  <c r="I14"/>
  <c r="I13"/>
  <c r="I12"/>
  <c r="I11"/>
  <c r="I16" s="1"/>
  <c r="J24" s="1"/>
  <c r="J48" s="1"/>
  <c r="J50" s="1"/>
  <c r="I37" i="7" l="1"/>
  <c r="I36"/>
  <c r="F45" i="6"/>
  <c r="E45"/>
  <c r="D45"/>
  <c r="D46" s="1"/>
  <c r="B45"/>
  <c r="B46" s="1"/>
  <c r="C44"/>
  <c r="G44" s="1"/>
  <c r="G43"/>
  <c r="G42"/>
  <c r="G41"/>
  <c r="G40"/>
  <c r="G39"/>
  <c r="G38"/>
  <c r="G36"/>
  <c r="G35"/>
  <c r="G34"/>
  <c r="G33"/>
  <c r="C32"/>
  <c r="G32" s="1"/>
  <c r="C31"/>
  <c r="C45" s="1"/>
  <c r="G30"/>
  <c r="G29"/>
  <c r="G28"/>
  <c r="G27"/>
  <c r="G26"/>
  <c r="G25"/>
  <c r="G24"/>
  <c r="G23"/>
  <c r="G22"/>
  <c r="F19"/>
  <c r="F46" s="1"/>
  <c r="E19"/>
  <c r="E46" s="1"/>
  <c r="D19"/>
  <c r="C19"/>
  <c r="G19" s="1"/>
  <c r="B19"/>
  <c r="G18"/>
  <c r="G17"/>
  <c r="G16"/>
  <c r="G15"/>
  <c r="G14"/>
  <c r="C14"/>
  <c r="G31" l="1"/>
  <c r="G45"/>
  <c r="C46"/>
  <c r="G46" s="1"/>
  <c r="G82" i="5"/>
  <c r="G81"/>
  <c r="G80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1"/>
  <c r="G50"/>
  <c r="G49"/>
  <c r="G48"/>
  <c r="G47"/>
  <c r="G46"/>
  <c r="G45"/>
  <c r="G44"/>
  <c r="G43"/>
  <c r="G23"/>
  <c r="G24"/>
  <c r="G25"/>
  <c r="G26"/>
  <c r="G27"/>
  <c r="G28"/>
  <c r="G29"/>
  <c r="G30"/>
  <c r="G31"/>
  <c r="G32"/>
  <c r="G33"/>
  <c r="G34"/>
  <c r="G35"/>
  <c r="G36"/>
  <c r="G37"/>
  <c r="G38"/>
  <c r="G39"/>
  <c r="G22"/>
  <c r="C77"/>
  <c r="C73"/>
  <c r="G57"/>
  <c r="G21"/>
  <c r="G20"/>
  <c r="G16"/>
  <c r="G15"/>
  <c r="G12"/>
</calcChain>
</file>

<file path=xl/sharedStrings.xml><?xml version="1.0" encoding="utf-8"?>
<sst xmlns="http://schemas.openxmlformats.org/spreadsheetml/2006/main" count="908" uniqueCount="603">
  <si>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</si>
  <si>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</si>
  <si>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</si>
  <si>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</si>
  <si>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</si>
  <si>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</si>
  <si>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</si>
  <si>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</si>
  <si>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% OF COMPLETION</t>
  </si>
  <si>
    <t>TOTAL COST INCURRED TO DATE</t>
  </si>
  <si>
    <t>PROJECT STATUS</t>
  </si>
  <si>
    <t>No. of Extensions, if any</t>
  </si>
  <si>
    <t>Social Development</t>
  </si>
  <si>
    <t>8917-1</t>
  </si>
  <si>
    <t>Bugallon, Pangasinan</t>
  </si>
  <si>
    <t>Binmaley, Pangasinan</t>
  </si>
  <si>
    <t xml:space="preserve"> Lingayen, Pangasinan</t>
  </si>
  <si>
    <t>Tayug, Pangasinan</t>
  </si>
  <si>
    <t>Lingayen, Pangasinan</t>
  </si>
  <si>
    <t>Alaminos City</t>
  </si>
  <si>
    <t xml:space="preserve"> Bayambang, Pangasinan</t>
  </si>
  <si>
    <t>Bayambang, Pangasinan</t>
  </si>
  <si>
    <t>Economic  Development</t>
  </si>
  <si>
    <t>Environmental  Development</t>
  </si>
  <si>
    <t>FOR THE 1st QUARTER, CY 2015</t>
  </si>
  <si>
    <t xml:space="preserve"> PR# 0082</t>
  </si>
  <si>
    <t xml:space="preserve"> PR# 1202</t>
  </si>
  <si>
    <t xml:space="preserve"> PR#0036</t>
  </si>
  <si>
    <t xml:space="preserve"> PR#0614</t>
  </si>
  <si>
    <t xml:space="preserve"> PR#0312</t>
  </si>
  <si>
    <t xml:space="preserve"> PR#0763</t>
  </si>
  <si>
    <t xml:space="preserve"> PR#0059</t>
  </si>
  <si>
    <t xml:space="preserve"> PR#1237</t>
  </si>
  <si>
    <t xml:space="preserve"> PR#0378</t>
  </si>
  <si>
    <t xml:space="preserve"> PR#0630</t>
  </si>
  <si>
    <t xml:space="preserve"> PR#1187</t>
  </si>
  <si>
    <t xml:space="preserve"> PR#2456</t>
  </si>
  <si>
    <t xml:space="preserve"> PR#1916</t>
  </si>
  <si>
    <t xml:space="preserve"> PR#2621</t>
  </si>
  <si>
    <t xml:space="preserve"> PR#1319</t>
  </si>
  <si>
    <t>PR#0211</t>
  </si>
  <si>
    <t>PR#0157</t>
  </si>
  <si>
    <t>PR#0253</t>
  </si>
  <si>
    <t>PR#0212</t>
  </si>
  <si>
    <t>PR#1204</t>
  </si>
  <si>
    <t>PR#0060</t>
  </si>
  <si>
    <t>PR#1223</t>
  </si>
  <si>
    <t>PR#0754</t>
  </si>
  <si>
    <t>PR#0398</t>
  </si>
  <si>
    <t>PR#1034</t>
  </si>
  <si>
    <t>PR#0691</t>
  </si>
  <si>
    <t>PR#0631</t>
  </si>
  <si>
    <t>PR#2106</t>
  </si>
  <si>
    <t>PR#1879</t>
  </si>
  <si>
    <t>PR#1917</t>
  </si>
  <si>
    <t>PR#2184</t>
  </si>
  <si>
    <t>PR#1142</t>
  </si>
  <si>
    <t>PR#1796</t>
  </si>
  <si>
    <t>PR#2261</t>
  </si>
  <si>
    <t>PR#2807</t>
  </si>
  <si>
    <t>PR#2730</t>
  </si>
  <si>
    <t>PR#0903</t>
  </si>
  <si>
    <t>PR#0693</t>
  </si>
  <si>
    <t>Paid Jan., 2015</t>
  </si>
  <si>
    <t>PR#0311</t>
  </si>
  <si>
    <t>PR#2921</t>
  </si>
  <si>
    <t>PR#0704</t>
  </si>
  <si>
    <t>100 units diesel engine water pump with complete accessories</t>
  </si>
  <si>
    <t>Loans Granted to various Multi-Purpose Cooperatives and Associations</t>
  </si>
  <si>
    <t>PR#0632</t>
  </si>
  <si>
    <t>8919-2</t>
  </si>
  <si>
    <t>PR#0247</t>
  </si>
  <si>
    <t>PR#0379</t>
  </si>
  <si>
    <t xml:space="preserve"> Ketegan E/S., Brgy. Ketegan, Bautista, Pangasinan</t>
  </si>
  <si>
    <t>along Calarian Creek, Nursery, Tebag, Sta. Barbara, Pangasinan</t>
  </si>
  <si>
    <t>Alvear Street, Lingayen, Pangasinan</t>
  </si>
  <si>
    <t>Poblacion East, Bautista, Pangasinan</t>
  </si>
  <si>
    <t xml:space="preserve"> Tebag, Sta. Barbara, Pangasinan</t>
  </si>
  <si>
    <t xml:space="preserve"> Pangasinan Provincial Hospital</t>
  </si>
  <si>
    <t xml:space="preserve">396 MT Asphalt Pre-mix and 17 drums Emulsified Asphalt for the improvement of Road Network and Parking Area @ Bayambang Dist. Hospital, </t>
  </si>
  <si>
    <t>Brgy Mapolopolo, Basista, Pangasinan</t>
  </si>
  <si>
    <t>San Fabian, Pangasinan</t>
  </si>
  <si>
    <t xml:space="preserve"> 1st-6th Pangasinan Engineering Districts</t>
  </si>
  <si>
    <t>around the Province of Pangasinan</t>
  </si>
  <si>
    <t>Manaoag, Pangasinan</t>
  </si>
  <si>
    <t>Mr. Bernabe Cabrera Salayog- Financial Assistance, cost of tiling works of Sodality Road</t>
  </si>
  <si>
    <t>furnishing materials, labor, equipment  and others- for the completion of 2-storey Multi-Purpose building (Brgy. Hall),</t>
  </si>
  <si>
    <t xml:space="preserve"> San Guillermo, San Jacinto, Pangasinan</t>
  </si>
  <si>
    <t>Urbiztondo, Pangasinan</t>
  </si>
  <si>
    <t xml:space="preserve"> Sison, Pangasinan</t>
  </si>
  <si>
    <t>Brgy. Salomague Norte, Bugallon, Pangasinan</t>
  </si>
  <si>
    <t xml:space="preserve">414 MT Asphalt Pre-Mix and 18 drums Emulsified Asphalt in Asphalting of Balangobong Road, </t>
  </si>
  <si>
    <t>Alaminos, Pangasinan</t>
  </si>
  <si>
    <t>Brgy. Poponto, Bautista, Pangasinan</t>
  </si>
  <si>
    <t>Brgy. Macalong, Asingan, Pangasinan</t>
  </si>
  <si>
    <t xml:space="preserve"> Manaoag, Pangasinan</t>
  </si>
  <si>
    <t>Sison, Pangasinan</t>
  </si>
  <si>
    <t>259 MT Asphalt in Asphalting of Pinmilapil Road</t>
  </si>
  <si>
    <t>Dama de Noche St. and Cemetery road, Mapandan, Pangasinan</t>
  </si>
  <si>
    <t>Asingan, Pangasinan</t>
  </si>
  <si>
    <t>Brgy. Toboy, Asingan, Pangasinan</t>
  </si>
  <si>
    <t xml:space="preserve"> Proposed Concrete paving along San Jacinto-Pozorrubio Road, Lobong Section,</t>
  </si>
  <si>
    <t xml:space="preserve"> San Jacinto, Pangasinan</t>
  </si>
  <si>
    <t xml:space="preserve"> concreting of Sitio Cupang Road, </t>
  </si>
  <si>
    <t>Brgy. Umanday, Bugallon, Pangasinan</t>
  </si>
  <si>
    <t>PEO, Lingayen, Pangasinan</t>
  </si>
  <si>
    <t xml:space="preserve"> Tools needed for 2 drilling Team @ Waterworks Section, </t>
  </si>
  <si>
    <t xml:space="preserve"> construction of 1 unit Deepwell Handpump at</t>
  </si>
  <si>
    <t xml:space="preserve"> Nalsian - Bacayao, Calasiao, Pangasinan</t>
  </si>
  <si>
    <t xml:space="preserve">construction of one unit Artesian Well at </t>
  </si>
  <si>
    <t>Brgy. Leet, Sta. Barbara, Pangasinan</t>
  </si>
  <si>
    <t>Proposed Perimerer Fence</t>
  </si>
  <si>
    <t xml:space="preserve">Construction of Slope Protection </t>
  </si>
  <si>
    <t xml:space="preserve">2-Storey Multi-purpose Bldg. (ABC Building) Phase II, </t>
  </si>
  <si>
    <t xml:space="preserve">Construction of 1 unit 2-Storey Multi-Purpose Bldg., (Brgy. Hall), </t>
  </si>
  <si>
    <t xml:space="preserve">Additional works of various of various buildings at EPDH, </t>
  </si>
  <si>
    <t xml:space="preserve">Renovation/Improvement of Pangasinan Internal Affair Service (PIAS) Building, PNP Headquarters, </t>
  </si>
  <si>
    <t xml:space="preserve"> installation of Reinforced Concrete Culvert Pipes (RCCP)),  Nursery Compound,</t>
  </si>
  <si>
    <t xml:space="preserve"> Improvement of CT Scan Room</t>
  </si>
  <si>
    <t xml:space="preserve"> Rehabilitation/Concreting of Basement flooring of Malong and Palaris Buildings, Capitol Compound,</t>
  </si>
  <si>
    <t>construction of Philippine Affairs Office (Pangasinan Chapter), Capitol Compound,</t>
  </si>
  <si>
    <t xml:space="preserve">Repair/Rehab of Repair Bay 1 and Office Building, Motorpool Compound, </t>
  </si>
  <si>
    <t xml:space="preserve">construction of Multi-Purpose Bldg., (Brgy. Hall), </t>
  </si>
  <si>
    <t xml:space="preserve"> construction of Stone Masonry with Barriers along Mabilao-Binday Prov'l Road, </t>
  </si>
  <si>
    <t>repainting of various concrete bridges</t>
  </si>
  <si>
    <t xml:space="preserve">construction of Stone masonry with barrier and concreting of Road Shoulder along Mabilao-Binday Road, </t>
  </si>
  <si>
    <t xml:space="preserve">repainting of various Provicial Steel Bridges </t>
  </si>
  <si>
    <t xml:space="preserve"> repair of Sison Auditorium (Vice-Governor's Room), </t>
  </si>
  <si>
    <t xml:space="preserve">Asphalting and blocktopping of RHU and Municipal Hall Compound, </t>
  </si>
  <si>
    <t xml:space="preserve"> concreting of Brgy. Esperanza Road,</t>
  </si>
  <si>
    <t xml:space="preserve">Asphalting of Victorio-Pangascasan (Sual Coastal Road), Victoria Sec., </t>
  </si>
  <si>
    <t xml:space="preserve"> Asphalting of Frank's Canteen Compound, </t>
  </si>
  <si>
    <t xml:space="preserve"> Asphalt materials for the Proposed Blocktopping of Brgy. Buenlag Road, </t>
  </si>
  <si>
    <t xml:space="preserve"> blocktopping of Cervantes Road, </t>
  </si>
  <si>
    <t xml:space="preserve"> concreting and construction of slope protection (stone masonry)</t>
  </si>
  <si>
    <t>construction of stone masonry</t>
  </si>
  <si>
    <t xml:space="preserve">concreting of Tombor Road, Phase II, </t>
  </si>
  <si>
    <t xml:space="preserve"> blocktopping/patching of various Poblacion Roads</t>
  </si>
  <si>
    <t>asphalting of By-pass Road, Poblacion,</t>
  </si>
  <si>
    <t xml:space="preserve">Asphalting of Amagbagan Road, </t>
  </si>
  <si>
    <t xml:space="preserve">Asphalting of Poblacion road </t>
  </si>
  <si>
    <t xml:space="preserve"> Asphalting of Brgy. Macalong Road, </t>
  </si>
  <si>
    <t xml:space="preserve">asphalting of Pantal Road, </t>
  </si>
  <si>
    <t>Asphalting of various streets</t>
  </si>
  <si>
    <t>Asphalting various streets at</t>
  </si>
  <si>
    <t xml:space="preserve">construction of slope protection (Gabions) of the eroded riverbank along Shahani Road, </t>
  </si>
  <si>
    <t xml:space="preserve"> 1/28/2015</t>
  </si>
  <si>
    <t>Remarks (Date of Obligation)</t>
  </si>
  <si>
    <t>repair/improvement of Farmer's Pavillion</t>
  </si>
  <si>
    <t>Sta. Barbara, Pangasinan</t>
  </si>
  <si>
    <t>FOR THE 2nd QUARTER, CY 2015</t>
  </si>
  <si>
    <t>Ranger Design &amp; Constn PR#1202</t>
  </si>
  <si>
    <t>Ketegan E/S., Brgy. Ketegan, Bautista, Pangasinan</t>
  </si>
  <si>
    <t>BET C/S PR#0036</t>
  </si>
  <si>
    <t>Controlled 6-19-15</t>
  </si>
  <si>
    <t>Goodvibe Builders PR#0614</t>
  </si>
  <si>
    <t>CAD Constn PR#0312</t>
  </si>
  <si>
    <t>50% paid 5/2015 50% paid 6/2015</t>
  </si>
  <si>
    <t>Zota Trdg. &amp; Constn PR#0763</t>
  </si>
  <si>
    <t xml:space="preserve"> Poblacion East, Bautista, Pangasinan</t>
  </si>
  <si>
    <t xml:space="preserve"> Construction of 1 unit 2-Storey Multi-Purpose Bldg., (Brgy. Hall)</t>
  </si>
  <si>
    <t xml:space="preserve">construction of 2-Storey Multi-purpose Bldg. (ABC Building) Phase II, </t>
  </si>
  <si>
    <t>BET Constn &amp; Supply PR#0059</t>
  </si>
  <si>
    <t>Paid 5/2015</t>
  </si>
  <si>
    <t>Additional works of various of various buildings at EPDH</t>
  </si>
  <si>
    <t>60% paid 5/2015 40% paid 6/2015</t>
  </si>
  <si>
    <t xml:space="preserve"> Renovation/Improvement of Pangasinan Internal Affair Service (PIAS) Building, PNP Headquarters</t>
  </si>
  <si>
    <t>Paid 6/2015</t>
  </si>
  <si>
    <t>Improvement of CT Scan Room at Pangasinan Provincial Hospital</t>
  </si>
  <si>
    <t>San Carlos City</t>
  </si>
  <si>
    <t>CAD Constn PR#2456</t>
  </si>
  <si>
    <t xml:space="preserve"> MCB C/S PR#0630</t>
  </si>
  <si>
    <t xml:space="preserve">Construction of Philippine Affairs Office (Pangasinan Chapter), </t>
  </si>
  <si>
    <t>Capitol Compound, Lingayen, Pangasinan</t>
  </si>
  <si>
    <t>Ranger Design &amp; Constn PR#1916</t>
  </si>
  <si>
    <t>Motorpool Compound, Lingayen, Pangasinan</t>
  </si>
  <si>
    <t>Repair/Rehab of Repair Bay 1 and Office Building</t>
  </si>
  <si>
    <t xml:space="preserve"> PR#2234</t>
  </si>
  <si>
    <t>Obligated</t>
  </si>
  <si>
    <t xml:space="preserve">Concreting between Power house and Main Building @ Pozorrubio Community Hospital, </t>
  </si>
  <si>
    <t>Pozorrubio, Pangasinan</t>
  </si>
  <si>
    <t xml:space="preserve"> PR#0748</t>
  </si>
  <si>
    <t xml:space="preserve">Construction of materials Testing and Quality Control Bldg., </t>
  </si>
  <si>
    <t xml:space="preserve"> PR#4025</t>
  </si>
  <si>
    <t xml:space="preserve"> PR#2259</t>
  </si>
  <si>
    <t>Concreting of Sitio Cristobal Farm to Market Road,</t>
  </si>
  <si>
    <t xml:space="preserve"> Brgy. Cabilocaan, Calasiao, Pangasinan</t>
  </si>
  <si>
    <t xml:space="preserve"> PR#3266</t>
  </si>
  <si>
    <t>Brgy. Bolaoen, Bugallon, Pangasinan</t>
  </si>
  <si>
    <t>Concreting of Brgy, Auditorium (Floor Slab)</t>
  </si>
  <si>
    <t xml:space="preserve"> PR#4149</t>
  </si>
  <si>
    <t xml:space="preserve">Construction of Multi-purpose Gym (Phase 1) </t>
  </si>
  <si>
    <t xml:space="preserve">Brgy. Camantiles, Urdaneta, Pangasinan </t>
  </si>
  <si>
    <t xml:space="preserve"> PR#4221</t>
  </si>
  <si>
    <t>Brgy. Nacalobasaan, Urdaneta, Pangasinan</t>
  </si>
  <si>
    <t xml:space="preserve">Repair/rehabilitation of Outpost </t>
  </si>
  <si>
    <t xml:space="preserve"> PR#4026</t>
  </si>
  <si>
    <t xml:space="preserve">Repair/improvement of Day Care Center </t>
  </si>
  <si>
    <t xml:space="preserve"> PR#5360</t>
  </si>
  <si>
    <t>Repair/Restoration of Bengson-Yuson Bldg., Phase III</t>
  </si>
  <si>
    <t xml:space="preserve"> PR#1793</t>
  </si>
  <si>
    <t xml:space="preserve">Construction of Provincial Records and Archives Center </t>
  </si>
  <si>
    <t>BET C/S PR#0157</t>
  </si>
  <si>
    <t>Asphalting of Victorio-Pangascasan (Sual Coastal Road), Victoria Sec.</t>
  </si>
  <si>
    <t>BET C/S PR#0212</t>
  </si>
  <si>
    <t>Controlled 6-26-15</t>
  </si>
  <si>
    <t>Asphalting of Frank's Canteen Compound,</t>
  </si>
  <si>
    <t>Safeway C/S PR#0754</t>
  </si>
  <si>
    <t>60% paid 5/2015 40% Paid-6/2015</t>
  </si>
  <si>
    <t>Concreting and construction of slope protection (stone masonry)</t>
  </si>
  <si>
    <t>Ranger Design PR#0398</t>
  </si>
  <si>
    <t>60% paid 6/2015</t>
  </si>
  <si>
    <t>Construction of stone masonry</t>
  </si>
  <si>
    <t>W.M. Salayog PR#0691</t>
  </si>
  <si>
    <t>Construction of slope protection (Gabions) of the eroded riverbank</t>
  </si>
  <si>
    <t xml:space="preserve"> along Shahani Road, Brgy. Toboy, Asingan, Pangasinan</t>
  </si>
  <si>
    <t xml:space="preserve">Proposed Concrete paving along San Jacinto-Pozorrubio Road, </t>
  </si>
  <si>
    <t>Lobong Section, San Jacinto, Pangasinan</t>
  </si>
  <si>
    <t>PR#3163</t>
  </si>
  <si>
    <t>Concreting of Brgy. Bolaen,</t>
  </si>
  <si>
    <t xml:space="preserve"> Bugallon, Pangasinan</t>
  </si>
  <si>
    <t>PR#3906</t>
  </si>
  <si>
    <t>Poblacion, Bugallon, Pangasinan</t>
  </si>
  <si>
    <t>PR#2473</t>
  </si>
  <si>
    <t>PR#2094</t>
  </si>
  <si>
    <t xml:space="preserve">Asphalting of Bantugan-Malasin Road, </t>
  </si>
  <si>
    <t>Brgy. Bantugan, Pozorrubio, Pangasinan</t>
  </si>
  <si>
    <t>PR#3511</t>
  </si>
  <si>
    <t xml:space="preserve">Asphalting of Bical Sur Road, </t>
  </si>
  <si>
    <t>Brgy. Banaga, Bugallon, Pangasinan</t>
  </si>
  <si>
    <t>Asphalting of Access Road and Peripheral Area for Banca Parada 2015</t>
  </si>
  <si>
    <t>PR#3739</t>
  </si>
  <si>
    <t>PR#</t>
  </si>
  <si>
    <t>Construction of CHB Open Canal with Concrete Barrier</t>
  </si>
  <si>
    <t>Brgy. Tombor, Binmaley, Pangasinan</t>
  </si>
  <si>
    <t>PR#4279</t>
  </si>
  <si>
    <t>Asphalting/blocktopping of Namolan Road</t>
  </si>
  <si>
    <t>PR#4965</t>
  </si>
  <si>
    <t>Villasis, Pangasinan</t>
  </si>
  <si>
    <t>Asphalting Sitio Maburac Road, Brgy. Capulaan</t>
  </si>
  <si>
    <t>PR#4010</t>
  </si>
  <si>
    <t>Improvement/Asphalt repair of various farm to Market Roads</t>
  </si>
  <si>
    <t>PR#4230</t>
  </si>
  <si>
    <t>Asphalting of Linmansangan-Santiago Brgy. Road</t>
  </si>
  <si>
    <t>Binalonan, Pangasinan</t>
  </si>
  <si>
    <t>PR#5054</t>
  </si>
  <si>
    <t xml:space="preserve"> Asphalting(blocktopping) of Cemetery Road, </t>
  </si>
  <si>
    <t>Poblacion, Binalonan, Pangasinan</t>
  </si>
  <si>
    <t>PR#5034</t>
  </si>
  <si>
    <t>Blocktopping of Access Road going to Cemetery</t>
  </si>
  <si>
    <t>Poblacion, San Nicolas, Pangasinan</t>
  </si>
  <si>
    <t>PR#5130</t>
  </si>
  <si>
    <t xml:space="preserve">Construction of Stone masonry for Protection Wall </t>
  </si>
  <si>
    <t>Brgy. Caloocan Norte, Binmaley, Pangasinan</t>
  </si>
  <si>
    <t>PR#5757</t>
  </si>
  <si>
    <t>Reconstruction of Tumao Bridge</t>
  </si>
  <si>
    <t>PR#5564</t>
  </si>
  <si>
    <t>Rehab/Improvement of Dupo Bridge</t>
  </si>
  <si>
    <t>Brgy. Dupo, Binmaley, Pangasinan</t>
  </si>
  <si>
    <t>BET Constn PR#0704</t>
  </si>
  <si>
    <t>Paid 4-16-15</t>
  </si>
  <si>
    <t>Concreting of Sitio Cupang Road</t>
  </si>
  <si>
    <t>PR#4009</t>
  </si>
  <si>
    <t>Installation of 2 units airconditon and 1 set computer with printer at Lingayen Capital Senior Citizen Federation Bldg.</t>
  </si>
  <si>
    <t>8912-4</t>
  </si>
  <si>
    <t>PR#4558</t>
  </si>
  <si>
    <t>Various spare parts of Dredging Machine at PEO</t>
  </si>
  <si>
    <t>PR#6583</t>
  </si>
  <si>
    <t>Materials for the Extension/Improvement of Side Slope/Riverbank protection</t>
  </si>
  <si>
    <t>Brgy. Talibaew, Calasiao, Pangasinan</t>
  </si>
  <si>
    <t>PR#4560</t>
  </si>
  <si>
    <t>Provision of Boulder Bank Protection along Marusay Bridge, Phase III</t>
  </si>
  <si>
    <t>Brgy. Quesban, Calasiao, Pangasinan</t>
  </si>
  <si>
    <t>8917-3</t>
  </si>
  <si>
    <t>PR#3576</t>
  </si>
  <si>
    <t>PR#3402</t>
  </si>
  <si>
    <t>Province of Pangasinan</t>
  </si>
  <si>
    <t>Brand New Water Well Drill Machine for Construction/Repair/Rehabilitation of various waterworks projects</t>
  </si>
  <si>
    <t>Various materials for materials Testing and Quality Control Division (Tools and Equipments)</t>
  </si>
  <si>
    <t>PR#5310</t>
  </si>
  <si>
    <t>Sta. Barbara Provincial Nursery</t>
  </si>
  <si>
    <t>Construction of drainage canal for the newly constructed nursery propagation structures</t>
  </si>
  <si>
    <t>PR#3335</t>
  </si>
  <si>
    <t>Repair/rehabilitation and Construction of Deep Well Source</t>
  </si>
  <si>
    <t>Namatucan,Agno, Pangasinan</t>
  </si>
  <si>
    <t>PR#4256</t>
  </si>
  <si>
    <t>Construction of 1 unit deepwell Handpump Level 1 (Sleeve converted)</t>
  </si>
  <si>
    <t>Brgy. Bical Sur, Bayambang, Pangasinan</t>
  </si>
  <si>
    <t>PR#4253</t>
  </si>
  <si>
    <t>Construction of 1 unit deepwell Handpump (Level 1)</t>
  </si>
  <si>
    <t>Maasin, Mangaldan, Pangasinan</t>
  </si>
  <si>
    <t>PR#2857</t>
  </si>
  <si>
    <t>Construction of 1 unit deepwell Source with Deepwell Motorpump at Manaoag Community Hospital</t>
  </si>
  <si>
    <t>PR#4255</t>
  </si>
  <si>
    <t>Brgy. Banzal, Sta. Barbara, Pangasinan</t>
  </si>
  <si>
    <t>PR#3333</t>
  </si>
  <si>
    <t>Repair/replacement of Motorpump at Provincial  Social Welfare Dev't Office</t>
  </si>
  <si>
    <t>Poblacion, Lingayen, Pangasinan</t>
  </si>
  <si>
    <t>PR#4071</t>
  </si>
  <si>
    <t>Construction of 3 units deepwell (Level 1) Artesian Well</t>
  </si>
  <si>
    <t>Brgy. Cabuloan, Urdaneta City</t>
  </si>
  <si>
    <t>PR#4308</t>
  </si>
  <si>
    <t>Installation of G.I. Pipes with cylinder brass Pump Assembly</t>
  </si>
  <si>
    <t>Brgy. Linoc, Binmaley, Pangasinan</t>
  </si>
  <si>
    <t>Jonemy Trdg. PR#5685</t>
  </si>
  <si>
    <t>Lark Trdg. PR#5684</t>
  </si>
  <si>
    <t>F &amp; N C/S PR#5683</t>
  </si>
  <si>
    <t>150 pcs. Jetmatic Pumps and GI Pipes</t>
  </si>
  <si>
    <t xml:space="preserve"> Jetmatic Pumps and GI Pipes</t>
  </si>
  <si>
    <t>Distributed to different Barangays in Pangasinan</t>
  </si>
  <si>
    <t>PR#6321</t>
  </si>
  <si>
    <t>PR#6787</t>
  </si>
  <si>
    <t>PR#6627</t>
  </si>
  <si>
    <t>PR#7025</t>
  </si>
  <si>
    <t>4918-1</t>
  </si>
  <si>
    <t>Equipment for various Community Hospitals</t>
  </si>
  <si>
    <t>Equipment for various District Hospitals</t>
  </si>
  <si>
    <t>9921-1</t>
  </si>
  <si>
    <t>Amortization of Principal and Interest</t>
  </si>
  <si>
    <t>Asphalting and blocktopping of RHU and Municipal Hall Compound</t>
  </si>
  <si>
    <t>Completion of Senior Citizen Bldg., and Reconstruction of Perimeter Fence with Steel Gate and Concreting of Parking Space</t>
  </si>
  <si>
    <t>Brgy. Pinmaludpod, Urdaneta City, Pangasinan</t>
  </si>
  <si>
    <t>Concreting of Tombor Road, Phase II</t>
  </si>
  <si>
    <t>Improvement/blocktopping of Salingcaoet Road</t>
  </si>
  <si>
    <t>Improvement (Asphalting and blocktopping of Manambong-San Gabriell-Paragos Road</t>
  </si>
  <si>
    <t>REFERENCES</t>
  </si>
  <si>
    <t>Mapandan, Pangasinan</t>
  </si>
  <si>
    <t>Proposed Perimeter Fence</t>
  </si>
  <si>
    <t>Temp. Stopped</t>
  </si>
  <si>
    <t>On-Going</t>
  </si>
  <si>
    <t>Materials Only</t>
  </si>
  <si>
    <t>Equipment Only</t>
  </si>
  <si>
    <t>Spare Parts Only</t>
  </si>
  <si>
    <t>Loans</t>
  </si>
  <si>
    <t>2-17-2015</t>
  </si>
  <si>
    <t>02-18-2015</t>
  </si>
  <si>
    <t>05-4-2015</t>
  </si>
  <si>
    <t>05-12-2015</t>
  </si>
  <si>
    <t>01-19-2015</t>
  </si>
  <si>
    <t>01-28-2015</t>
  </si>
  <si>
    <t>06-08-2015</t>
  </si>
  <si>
    <t>Not Yet Started</t>
  </si>
  <si>
    <t>No Report</t>
  </si>
  <si>
    <t>04-06-2015</t>
  </si>
  <si>
    <t>04-08-2015</t>
  </si>
  <si>
    <t>07-24-2015</t>
  </si>
  <si>
    <t>04-16-2015</t>
  </si>
  <si>
    <t>05-11-2015</t>
  </si>
  <si>
    <t>06-02-2015</t>
  </si>
  <si>
    <t>06-05-2015</t>
  </si>
  <si>
    <t>09-30-2014</t>
  </si>
  <si>
    <t>10-14-2014</t>
  </si>
  <si>
    <t>03-25-2015</t>
  </si>
  <si>
    <t>05-04-2015</t>
  </si>
  <si>
    <t>05-20-2015</t>
  </si>
  <si>
    <t>06-15-2015</t>
  </si>
  <si>
    <t>05-25-2015</t>
  </si>
  <si>
    <t>07-06-2015</t>
  </si>
  <si>
    <t>04-14-2015</t>
  </si>
  <si>
    <t>04-17-2015</t>
  </si>
  <si>
    <t>03-02-2015</t>
  </si>
  <si>
    <t>03-21-2015</t>
  </si>
  <si>
    <t>03-28-2015</t>
  </si>
  <si>
    <t>03-30-2015</t>
  </si>
  <si>
    <t>04-07-2015</t>
  </si>
  <si>
    <t>04-21-2015</t>
  </si>
  <si>
    <t>07-07-2015</t>
  </si>
  <si>
    <t>04-23-2015</t>
  </si>
  <si>
    <t>04-28-2015</t>
  </si>
  <si>
    <t>04-01-2015</t>
  </si>
  <si>
    <t>04-18-2015</t>
  </si>
  <si>
    <t>04-15-2015</t>
  </si>
  <si>
    <t>05-09-2015</t>
  </si>
  <si>
    <r>
      <t xml:space="preserve">Province, City or Municipality:  </t>
    </r>
    <r>
      <rPr>
        <b/>
        <sz val="12"/>
        <color theme="1"/>
        <rFont val="Calibri"/>
        <family val="2"/>
        <scheme val="minor"/>
      </rPr>
      <t>PANGASINAN</t>
    </r>
  </si>
  <si>
    <t>We hereby certify that we have reviewed the contents and hereby attest to the veracity and correctness of the data or information contained in this document.</t>
  </si>
  <si>
    <t>ARTURO V. SORIANO, CPA</t>
  </si>
  <si>
    <t xml:space="preserve">Provincial Accountant </t>
  </si>
  <si>
    <t>AMADO T. ESPINO, JR.</t>
  </si>
  <si>
    <t>Governor</t>
  </si>
  <si>
    <t>FDP Form 8 - Local Disaster Risk Reduction and Management Fund Utilization</t>
  </si>
  <si>
    <t>(COA Form)</t>
  </si>
  <si>
    <t>LOCAL DISASTER RISK REDUCTION AND MANAGEMENT FUND UTILIZATION</t>
  </si>
  <si>
    <t>For the Quarter APRIL - JUNE, CY 2015</t>
  </si>
  <si>
    <t>LDRRMF</t>
  </si>
  <si>
    <t>Particulars</t>
  </si>
  <si>
    <t>Quick Response</t>
  </si>
  <si>
    <t>Mitigation Fund</t>
  </si>
  <si>
    <t>NDRRMF</t>
  </si>
  <si>
    <t>From Other LGUs</t>
  </si>
  <si>
    <t>From Other Sources</t>
  </si>
  <si>
    <t>Total</t>
  </si>
  <si>
    <t>2NDq</t>
  </si>
  <si>
    <t>Fund (QRF)</t>
  </si>
  <si>
    <t>A. Sources of Funds:</t>
  </si>
  <si>
    <t>Current Appropriation</t>
  </si>
  <si>
    <t>Continuing Appropriation</t>
  </si>
  <si>
    <t>Previous Year's Appropriation transferred to the Special Trust Fund</t>
  </si>
  <si>
    <t>Transfers/Grants</t>
  </si>
  <si>
    <t>Others ( Please specify)</t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</si>
  <si>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</si>
  <si>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</si>
  <si>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</si>
  <si>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</si>
  <si>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</si>
  <si>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</si>
  <si>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</si>
  <si>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Institutional/Capacity Development ( Ex. Trainings, environmental assessment &amp; other related activities)</t>
  </si>
  <si>
    <t>Construction of Evacuation Center</t>
  </si>
  <si>
    <t>Equipment</t>
  </si>
  <si>
    <t>Transfer to other LGUs</t>
  </si>
  <si>
    <t>Other Maintenance and Operating Expenses</t>
  </si>
  <si>
    <t>Traveling Expense</t>
  </si>
  <si>
    <t>ADDITIONAL</t>
  </si>
  <si>
    <t>Training Expense</t>
  </si>
  <si>
    <t>IT Equipment &amp; Software</t>
  </si>
  <si>
    <t>Motor Vehicles</t>
  </si>
  <si>
    <t>Other Machineries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</si>
  <si>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</si>
  <si>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</si>
  <si>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</si>
  <si>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</si>
  <si>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</si>
  <si>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Donations</t>
  </si>
  <si>
    <t>Repair/Rehabilitation of Public Infrastructures, Roads, Highways and Bridges, etc.</t>
  </si>
  <si>
    <t>Repair &amp; Maintenance-Motor Vehicles</t>
  </si>
  <si>
    <t>Total Utilization</t>
  </si>
  <si>
    <t>Unutilized Balance</t>
  </si>
  <si>
    <t xml:space="preserve">I hereby certify that I have reviewed the contents and hereby attest to the veracity and correctness of the data or </t>
  </si>
  <si>
    <t>information containedin this document.</t>
  </si>
  <si>
    <t>Provincial Accountant</t>
  </si>
  <si>
    <t>FDP Form 11 - SEF Utilization</t>
  </si>
  <si>
    <t>(SEF Budget Accountability Form No. 1)</t>
  </si>
  <si>
    <t>REPORT OF SEF UTILIZATION</t>
  </si>
  <si>
    <t>For the Quarter Ending June 30, 2015</t>
  </si>
  <si>
    <t xml:space="preserve">Province/City Municipality </t>
  </si>
  <si>
    <t>Pangasinan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</si>
  <si>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</si>
  <si>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</si>
  <si>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</si>
  <si>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</si>
  <si>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</si>
  <si>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</si>
  <si>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</si>
  <si>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</si>
  <si>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</si>
  <si>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</si>
  <si>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</si>
  <si>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</si>
  <si>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</si>
  <si>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</si>
  <si>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 xml:space="preserve">          Governor</t>
  </si>
  <si>
    <t>FDP Form 9 - Statement of Cash Flow</t>
  </si>
  <si>
    <t>STATEMENT OF CASH FLOWS</t>
  </si>
  <si>
    <t>General Fund</t>
  </si>
  <si>
    <t>For the Second Quarter Ending June 30, 2015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</si>
  <si>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</si>
  <si>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</si>
  <si>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</si>
  <si>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</si>
  <si>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</si>
  <si>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</si>
  <si>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Other Receipts</t>
  </si>
  <si>
    <t>Total Cash Inflow</t>
  </si>
  <si>
    <t>Cash Outflows:</t>
  </si>
  <si>
    <t xml:space="preserve">Payments to - </t>
  </si>
  <si>
    <t xml:space="preserve">   To suppliers/creditors</t>
  </si>
  <si>
    <t xml:space="preserve">   To employees</t>
  </si>
  <si>
    <t>Interest  Expenses</t>
  </si>
  <si>
    <t>Other Disbursements</t>
  </si>
  <si>
    <t>Total Cash Outflow</t>
  </si>
  <si>
    <t>Cash Provided by (Used In)</t>
  </si>
  <si>
    <t>Cash Flows from Investing Activities:</t>
  </si>
  <si>
    <t>Sale of Property, Plant and Equipment and Public</t>
  </si>
  <si>
    <t>Infrastracture</t>
  </si>
  <si>
    <t>Sale of Debt Securities of other Entities</t>
  </si>
  <si>
    <t>Collection of Principal on Loans to other Entities</t>
  </si>
  <si>
    <t xml:space="preserve">Purchase of Property, Plant and Equipment and Public </t>
  </si>
  <si>
    <t xml:space="preserve"> Grant/Loans to Other Entities</t>
  </si>
  <si>
    <t>Cash Flows from Financing Activities:</t>
  </si>
  <si>
    <t>Issuance of Debt Securities</t>
  </si>
  <si>
    <t>Acquisition of Loan</t>
  </si>
  <si>
    <t>Retirement/.Redemption of Debt Securities</t>
  </si>
  <si>
    <t>Payment of Loan Amortization</t>
  </si>
  <si>
    <t>Net Increase in Cash</t>
  </si>
  <si>
    <t>Cash at Beginning of the Period</t>
  </si>
  <si>
    <t>Cash at the End of the Period</t>
  </si>
  <si>
    <t xml:space="preserve"> Certified Correct: </t>
  </si>
  <si>
    <t>FDP Form 6 - Trust Fund Utilization</t>
  </si>
  <si>
    <t>CONSOLIDATED QUARTERLY REPORT ON GOVERNMENT PROJECTS, PROGRAMS or ACTIVITIES</t>
  </si>
  <si>
    <t>FOR THE APRIL - JUNE QUARTER, CY 2015</t>
  </si>
  <si>
    <t>Province</t>
  </si>
  <si>
    <t>: PANGASINAN</t>
  </si>
  <si>
    <t>Program or Project</t>
  </si>
  <si>
    <t>Location</t>
  </si>
  <si>
    <t>Total Cost</t>
  </si>
  <si>
    <t>Date Started</t>
  </si>
  <si>
    <t>Target Completion Date</t>
  </si>
  <si>
    <t>Project Status</t>
  </si>
  <si>
    <t>Remarks</t>
  </si>
  <si>
    <t>% of Completion</t>
  </si>
  <si>
    <t>Total Cost Incurred to Date</t>
  </si>
  <si>
    <t>47.65% delivery of 948.75 metric tons asphalt pre-mix and 29 drums emulsified asphalt for asphalt repair and overlay along Libsong-San Joaquin Road, Sta. Maria, Pangsinan</t>
  </si>
  <si>
    <t>Libsong-san Joaquin Road, Sta. Maria, Pangasinan</t>
  </si>
  <si>
    <t>fund from the Department of Public Works and Highways-Special Local Road Fund (DPWH-SLRF)</t>
  </si>
  <si>
    <t>Delivery of 1,292 metric tons asphalt pre-mix and 39 drums emulsified asphalt for asphalt repair and overlay along Bayambang-Urbiztondo Road, Pangasinan</t>
  </si>
  <si>
    <t>Bayambang-Urbiztondo Road, Pangasinan</t>
  </si>
  <si>
    <t xml:space="preserve">    ARTURO V. SORIANO, CPA</t>
  </si>
  <si>
    <t xml:space="preserve"> AMADO T. ESPINO, JR.</t>
  </si>
  <si>
    <t>FDP Form 12- Unliquidated Cash Advances</t>
  </si>
  <si>
    <t>UNLIQUIDATED CASH ADVANCES</t>
  </si>
  <si>
    <t>As of June 30, 2015</t>
  </si>
  <si>
    <t xml:space="preserve">Province, City or Municipality: 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</si>
  <si>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</si>
  <si>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</si>
  <si>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</si>
  <si>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</si>
  <si>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</si>
  <si>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</si>
  <si>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</si>
  <si>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</si>
  <si>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</si>
  <si>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</si>
  <si>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</si>
  <si>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</si>
  <si>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</si>
  <si>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Rommel Cardinoza</t>
  </si>
  <si>
    <t>Cornel V. dela Cruz</t>
  </si>
  <si>
    <t>Gerardo R. Santos</t>
  </si>
  <si>
    <t>Aurora L. Bacay</t>
  </si>
  <si>
    <t>Edwin B. Sison</t>
  </si>
  <si>
    <t xml:space="preserve">Jennifer D. Cruz </t>
  </si>
  <si>
    <t>Traveling Expenses</t>
  </si>
  <si>
    <t xml:space="preserve">Ferlynor M. Aranda </t>
  </si>
  <si>
    <t xml:space="preserve"> Traveling Expenses</t>
  </si>
  <si>
    <t>Barbara E. Edralin</t>
  </si>
  <si>
    <t>Training Expenses</t>
  </si>
  <si>
    <t xml:space="preserve">Mr.Ramon M. Morden </t>
  </si>
  <si>
    <t>Financial Assistance</t>
  </si>
  <si>
    <t xml:space="preserve">Edwin B. Sison </t>
  </si>
  <si>
    <t>Registration Fees</t>
  </si>
  <si>
    <t xml:space="preserve">Joel V. Cruz </t>
  </si>
  <si>
    <t xml:space="preserve">Jefferson C. Rovillos </t>
  </si>
  <si>
    <t xml:space="preserve">Emilio P. Samson,Jr. </t>
  </si>
  <si>
    <t xml:space="preserve">John C. Casaclang  </t>
  </si>
  <si>
    <t xml:space="preserve">Judith V. Cabillo </t>
  </si>
  <si>
    <t xml:space="preserve">Mona S. Alavazo </t>
  </si>
  <si>
    <t xml:space="preserve">Aroin M. Salvador  </t>
  </si>
  <si>
    <t xml:space="preserve">Ma.Virginia Jaile G. De Leon </t>
  </si>
  <si>
    <t>Edgardo D. Ancheta</t>
  </si>
  <si>
    <t xml:space="preserve">Loida Q. Alamar </t>
  </si>
  <si>
    <t>Judith V. Cabillo</t>
  </si>
  <si>
    <t xml:space="preserve">Wilma R. Bravo </t>
  </si>
  <si>
    <t xml:space="preserve">Marlo G. Ancheta  </t>
  </si>
  <si>
    <t xml:space="preserve">Mary Ann F. Mararac </t>
  </si>
  <si>
    <t xml:space="preserve">Armie R. Ayson </t>
  </si>
  <si>
    <t xml:space="preserve">Gemma C. Naeg </t>
  </si>
  <si>
    <t xml:space="preserve">Crescencia O. Agas  </t>
  </si>
  <si>
    <t xml:space="preserve">Roderick E. Espiritu  </t>
  </si>
  <si>
    <t xml:space="preserve">Ramon M. Morden </t>
  </si>
  <si>
    <t xml:space="preserve"> Financial Assistance</t>
  </si>
  <si>
    <t xml:space="preserve">Dr.Cielo E. Almoite </t>
  </si>
  <si>
    <t xml:space="preserve">Emilio P. Samson Jr. RSW </t>
  </si>
  <si>
    <t xml:space="preserve">Irmina B. Francisco  </t>
  </si>
  <si>
    <t xml:space="preserve">Rowena U. Dela Cruz  </t>
  </si>
  <si>
    <t xml:space="preserve">Anavi M. Viray  </t>
  </si>
  <si>
    <t xml:space="preserve">Imelda B. Fermill </t>
  </si>
  <si>
    <t xml:space="preserve">Irmina B. Francisco </t>
  </si>
  <si>
    <t>Miscellaneous Expenses</t>
  </si>
  <si>
    <t xml:space="preserve">Wilfreda Vicente  </t>
  </si>
  <si>
    <t>Banca Parada Expenses</t>
  </si>
  <si>
    <t xml:space="preserve">Ma.Richelle M. Raguindin  </t>
  </si>
  <si>
    <t xml:space="preserve">Emilio P. Samson,Jr. RSW  </t>
  </si>
  <si>
    <t xml:space="preserve">Rufo F. Aquino </t>
  </si>
  <si>
    <t xml:space="preserve">Mixon D. Flores </t>
  </si>
  <si>
    <t xml:space="preserve">Juliet F. Robina </t>
  </si>
  <si>
    <t xml:space="preserve">Hon.Generoso D. Tulagan,Jr.  </t>
  </si>
  <si>
    <t xml:space="preserve">Hon.Liberato Z. Villegas  </t>
  </si>
  <si>
    <t xml:space="preserve">Hon.Mojamito R. Libunao,Jr. </t>
  </si>
  <si>
    <t xml:space="preserve">Hon.Napoleon C. Fontelera,Jr. </t>
  </si>
  <si>
    <t xml:space="preserve">Hon.Nestor D. Reyes  </t>
  </si>
  <si>
    <t xml:space="preserve">Hon.Raul P. Sison </t>
  </si>
  <si>
    <t xml:space="preserve">Elmar Z. De Guzman </t>
  </si>
  <si>
    <t xml:space="preserve">Danilo G. Padulip </t>
  </si>
  <si>
    <t xml:space="preserve"> Training Expenses</t>
  </si>
  <si>
    <t xml:space="preserve">Atty.Verna T. Nava-Perez </t>
  </si>
  <si>
    <t>Salvador Vedaña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</si>
  <si>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</si>
  <si>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</si>
  <si>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</si>
  <si>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</si>
  <si>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</si>
  <si>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</si>
  <si>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Rodolfo M. Cortez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</si>
  <si>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</si>
  <si>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</si>
  <si>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</si>
  <si>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</si>
  <si>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</si>
  <si>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</si>
  <si>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</si>
  <si>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</si>
  <si>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>AMADO T. ESPINO, JR</t>
  </si>
  <si>
    <t xml:space="preserve">           Governor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</si>
</sst>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\ mm\-dd\-yyyy"/>
    <numFmt numFmtId="165" formatCode="_(\P* #,##0.00_);_(\P* \(#,##0.00\);_(&quot;$&quot;* &quot;-&quot;??_);_(@_)"/>
    <numFmt numFmtId="166" formatCode="_(\P#,##0.00_);_(* \(#,##0.00\);_(* &quot;-&quot;??_);_(@_)"/>
    <numFmt numFmtId="167" formatCode="_(&quot;P&quot;* #,##0.00_);_(&quot;P&quot;* \(#,##0.00\);_(&quot;P&quot;* &quot;-&quot;??_);_(@_)"/>
    <numFmt numFmtId="168" formatCode="_*\ #,##0.00_);_(&quot;$&quot;* \(#,##0.00\);_(&quot;$&quot;* &quot;-&quot;??_);_(@_)"/>
    <numFmt numFmtId="169" formatCode="_(\P* #,##0.00_);_(&quot;$&quot;* \(#,##0.00\);_(&quot;$&quot;* &quot;-&quot;??_);_(@_)"/>
    <numFmt numFmtId="170" formatCode="mm/dd/yyyy;@"/>
    <numFmt numFmtId="171" formatCode="mm/dd/yy;@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Franklin Gothic Medium Cond"/>
      <family val="2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4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2"/>
      <name val="AvantGarde Bk BT"/>
    </font>
    <font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3" fontId="4" fillId="0" borderId="1" xfId="1" applyFont="1" applyBorder="1" applyAlignment="1">
      <alignment vertical="center"/>
    </xf>
    <xf numFmtId="9" fontId="4" fillId="0" borderId="2" xfId="1" applyNumberFormat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1" xfId="2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vertical="center"/>
    </xf>
    <xf numFmtId="9" fontId="4" fillId="0" borderId="7" xfId="1" applyNumberFormat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6" fillId="0" borderId="2" xfId="0" applyFont="1" applyBorder="1"/>
    <xf numFmtId="43" fontId="7" fillId="0" borderId="1" xfId="2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left" vertical="center" wrapText="1"/>
    </xf>
    <xf numFmtId="14" fontId="8" fillId="3" borderId="5" xfId="4" applyNumberFormat="1" applyFont="1" applyFill="1" applyBorder="1" applyAlignment="1">
      <alignment horizontal="center" vertical="center"/>
    </xf>
    <xf numFmtId="0" fontId="8" fillId="0" borderId="1" xfId="4" applyFont="1" applyBorder="1" applyAlignment="1">
      <alignment vertical="center" wrapText="1"/>
    </xf>
    <xf numFmtId="0" fontId="8" fillId="0" borderId="1" xfId="4" applyFont="1" applyBorder="1" applyAlignment="1">
      <alignment horizontal="left" vertical="center" wrapText="1"/>
    </xf>
    <xf numFmtId="43" fontId="8" fillId="3" borderId="1" xfId="2" applyFont="1" applyFill="1" applyBorder="1" applyAlignment="1">
      <alignment vertical="center"/>
    </xf>
    <xf numFmtId="43" fontId="8" fillId="3" borderId="1" xfId="2" applyNumberFormat="1" applyFont="1" applyFill="1" applyBorder="1" applyAlignment="1">
      <alignment vertical="center"/>
    </xf>
    <xf numFmtId="0" fontId="8" fillId="0" borderId="1" xfId="4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14" fontId="8" fillId="3" borderId="3" xfId="4" applyNumberFormat="1" applyFont="1" applyFill="1" applyBorder="1" applyAlignment="1">
      <alignment horizontal="center" vertical="center"/>
    </xf>
    <xf numFmtId="14" fontId="8" fillId="3" borderId="8" xfId="4" applyNumberFormat="1" applyFont="1" applyFill="1" applyBorder="1" applyAlignment="1">
      <alignment horizontal="center" vertical="center"/>
    </xf>
    <xf numFmtId="14" fontId="8" fillId="0" borderId="3" xfId="4" applyNumberFormat="1" applyFont="1" applyBorder="1" applyAlignment="1">
      <alignment horizontal="center" vertical="center"/>
    </xf>
    <xf numFmtId="14" fontId="8" fillId="0" borderId="8" xfId="4" applyNumberFormat="1" applyFont="1" applyBorder="1" applyAlignment="1">
      <alignment horizontal="center" vertical="center"/>
    </xf>
    <xf numFmtId="14" fontId="8" fillId="0" borderId="8" xfId="2" applyNumberFormat="1" applyFont="1" applyBorder="1" applyAlignment="1">
      <alignment horizontal="center" vertical="center" wrapText="1"/>
    </xf>
    <xf numFmtId="14" fontId="8" fillId="3" borderId="3" xfId="2" applyNumberFormat="1" applyFont="1" applyFill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 wrapText="1"/>
    </xf>
    <xf numFmtId="14" fontId="8" fillId="0" borderId="9" xfId="2" applyNumberFormat="1" applyFont="1" applyBorder="1" applyAlignment="1">
      <alignment horizontal="center" vertical="center" wrapText="1"/>
    </xf>
    <xf numFmtId="14" fontId="8" fillId="0" borderId="3" xfId="2" applyNumberFormat="1" applyFont="1" applyBorder="1" applyAlignment="1">
      <alignment horizontal="center" vertical="center" wrapText="1"/>
    </xf>
    <xf numFmtId="0" fontId="8" fillId="3" borderId="1" xfId="4" applyFont="1" applyFill="1" applyBorder="1" applyAlignment="1">
      <alignment vertical="center" wrapText="1"/>
    </xf>
    <xf numFmtId="43" fontId="8" fillId="0" borderId="1" xfId="2" applyFont="1" applyFill="1" applyBorder="1" applyAlignment="1">
      <alignment vertical="center"/>
    </xf>
    <xf numFmtId="9" fontId="7" fillId="0" borderId="1" xfId="2" applyNumberFormat="1" applyFont="1" applyBorder="1" applyAlignment="1">
      <alignment horizontal="center" vertical="center"/>
    </xf>
    <xf numFmtId="43" fontId="8" fillId="2" borderId="1" xfId="2" applyNumberFormat="1" applyFont="1" applyFill="1" applyBorder="1" applyAlignment="1">
      <alignment vertical="center"/>
    </xf>
    <xf numFmtId="0" fontId="6" fillId="0" borderId="1" xfId="0" applyFont="1" applyBorder="1"/>
    <xf numFmtId="0" fontId="3" fillId="0" borderId="1" xfId="0" applyFont="1" applyBorder="1"/>
    <xf numFmtId="0" fontId="8" fillId="0" borderId="1" xfId="5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 wrapText="1"/>
    </xf>
    <xf numFmtId="43" fontId="8" fillId="0" borderId="10" xfId="2" applyFont="1" applyFill="1" applyBorder="1" applyAlignment="1">
      <alignment vertical="center"/>
    </xf>
    <xf numFmtId="0" fontId="8" fillId="0" borderId="10" xfId="5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/>
    </xf>
    <xf numFmtId="0" fontId="8" fillId="0" borderId="1" xfId="4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8" fillId="0" borderId="2" xfId="2" applyNumberFormat="1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9" fontId="7" fillId="0" borderId="1" xfId="2" applyNumberFormat="1" applyFont="1" applyFill="1" applyBorder="1" applyAlignment="1">
      <alignment horizontal="center" vertical="center"/>
    </xf>
    <xf numFmtId="14" fontId="8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4" applyFont="1" applyFill="1" applyBorder="1" applyAlignment="1">
      <alignment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9" fontId="8" fillId="0" borderId="10" xfId="2" applyNumberFormat="1" applyFont="1" applyFill="1" applyBorder="1" applyAlignment="1">
      <alignment horizontal="center" vertical="center"/>
    </xf>
    <xf numFmtId="43" fontId="8" fillId="0" borderId="5" xfId="2" applyFont="1" applyFill="1" applyBorder="1" applyAlignment="1">
      <alignment vertical="center"/>
    </xf>
    <xf numFmtId="14" fontId="8" fillId="0" borderId="5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9" fontId="4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3" fontId="8" fillId="0" borderId="1" xfId="1" applyFont="1" applyFill="1" applyBorder="1" applyAlignment="1">
      <alignment vertical="center" wrapText="1"/>
    </xf>
    <xf numFmtId="43" fontId="8" fillId="0" borderId="2" xfId="1" applyFont="1" applyFill="1" applyBorder="1" applyAlignment="1">
      <alignment vertical="center" wrapText="1"/>
    </xf>
    <xf numFmtId="14" fontId="8" fillId="0" borderId="8" xfId="2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wrapText="1"/>
    </xf>
    <xf numFmtId="43" fontId="8" fillId="0" borderId="10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vertical="center"/>
    </xf>
    <xf numFmtId="9" fontId="4" fillId="0" borderId="7" xfId="1" applyNumberFormat="1" applyFont="1" applyFill="1" applyBorder="1" applyAlignment="1">
      <alignment horizontal="center" vertical="center"/>
    </xf>
    <xf numFmtId="43" fontId="8" fillId="0" borderId="1" xfId="2" applyNumberFormat="1" applyFont="1" applyFill="1" applyBorder="1" applyAlignment="1">
      <alignment vertical="center"/>
    </xf>
    <xf numFmtId="0" fontId="6" fillId="0" borderId="1" xfId="0" applyFont="1" applyFill="1" applyBorder="1"/>
    <xf numFmtId="43" fontId="4" fillId="0" borderId="8" xfId="1" applyFont="1" applyFill="1" applyBorder="1" applyAlignment="1">
      <alignment horizontal="center" vertical="center" wrapText="1"/>
    </xf>
    <xf numFmtId="9" fontId="8" fillId="0" borderId="2" xfId="2" applyNumberFormat="1" applyFont="1" applyFill="1" applyBorder="1" applyAlignment="1">
      <alignment horizontal="center" vertical="center"/>
    </xf>
    <xf numFmtId="43" fontId="8" fillId="0" borderId="2" xfId="2" applyFont="1" applyFill="1" applyBorder="1" applyAlignment="1">
      <alignment vertical="center"/>
    </xf>
    <xf numFmtId="43" fontId="8" fillId="0" borderId="1" xfId="2" applyFont="1" applyFill="1" applyBorder="1" applyAlignment="1">
      <alignment horizontal="center" vertical="center" wrapText="1"/>
    </xf>
    <xf numFmtId="43" fontId="8" fillId="0" borderId="2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8" fillId="0" borderId="9" xfId="2" applyNumberFormat="1" applyFont="1" applyFill="1" applyBorder="1" applyAlignment="1">
      <alignment horizontal="center" vertical="center" wrapText="1"/>
    </xf>
    <xf numFmtId="14" fontId="8" fillId="0" borderId="3" xfId="2" applyNumberFormat="1" applyFont="1" applyFill="1" applyBorder="1" applyAlignment="1">
      <alignment horizontal="center" vertical="center" wrapText="1"/>
    </xf>
    <xf numFmtId="0" fontId="6" fillId="0" borderId="2" xfId="0" applyFont="1" applyFill="1" applyBorder="1"/>
    <xf numFmtId="9" fontId="4" fillId="0" borderId="2" xfId="1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 wrapText="1"/>
    </xf>
    <xf numFmtId="14" fontId="4" fillId="0" borderId="1" xfId="1" quotePrefix="1" applyNumberFormat="1" applyFont="1" applyFill="1" applyBorder="1" applyAlignment="1">
      <alignment horizontal="center" vertical="center"/>
    </xf>
    <xf numFmtId="43" fontId="4" fillId="0" borderId="1" xfId="1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1" xfId="0" quotePrefix="1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43" fontId="4" fillId="0" borderId="1" xfId="1" applyFont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43" fontId="4" fillId="0" borderId="1" xfId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3" fontId="15" fillId="0" borderId="0" xfId="1" applyFont="1"/>
    <xf numFmtId="0" fontId="15" fillId="0" borderId="0" xfId="0" applyFont="1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0" fillId="0" borderId="4" xfId="0" applyFont="1" applyBorder="1" applyAlignment="1">
      <alignment vertical="center" wrapText="1"/>
    </xf>
    <xf numFmtId="43" fontId="1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9" fontId="10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43" fontId="12" fillId="0" borderId="1" xfId="1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43" fontId="12" fillId="0" borderId="5" xfId="1" applyFont="1" applyBorder="1" applyAlignment="1">
      <alignment vertical="center"/>
    </xf>
    <xf numFmtId="43" fontId="16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43" fontId="11" fillId="0" borderId="1" xfId="1" applyFont="1" applyBorder="1" applyAlignment="1">
      <alignment vertical="center"/>
    </xf>
    <xf numFmtId="43" fontId="11" fillId="0" borderId="5" xfId="1" applyFont="1" applyBorder="1" applyAlignment="1">
      <alignment vertical="center"/>
    </xf>
    <xf numFmtId="0" fontId="12" fillId="0" borderId="7" xfId="0" applyFont="1" applyBorder="1" applyAlignment="1">
      <alignment vertical="center" wrapText="1"/>
    </xf>
    <xf numFmtId="43" fontId="12" fillId="0" borderId="12" xfId="1" applyFont="1" applyBorder="1" applyAlignment="1">
      <alignment vertical="center"/>
    </xf>
    <xf numFmtId="43" fontId="12" fillId="0" borderId="13" xfId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43" fontId="12" fillId="0" borderId="14" xfId="1" applyFont="1" applyBorder="1" applyAlignment="1">
      <alignment vertical="center"/>
    </xf>
    <xf numFmtId="43" fontId="12" fillId="0" borderId="8" xfId="1" applyFont="1" applyBorder="1" applyAlignment="1">
      <alignment vertical="center"/>
    </xf>
    <xf numFmtId="43" fontId="12" fillId="0" borderId="1" xfId="1" applyFont="1" applyBorder="1" applyAlignment="1">
      <alignment horizontal="center" vertical="center"/>
    </xf>
    <xf numFmtId="43" fontId="15" fillId="0" borderId="0" xfId="1" applyFont="1" applyAlignment="1">
      <alignment vertical="center"/>
    </xf>
    <xf numFmtId="0" fontId="15" fillId="0" borderId="0" xfId="0" applyFont="1" applyAlignment="1">
      <alignment vertical="center"/>
    </xf>
    <xf numFmtId="43" fontId="17" fillId="0" borderId="1" xfId="1" applyFont="1" applyBorder="1" applyAlignment="1">
      <alignment vertical="center"/>
    </xf>
    <xf numFmtId="43" fontId="11" fillId="0" borderId="1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 wrapText="1"/>
    </xf>
    <xf numFmtId="43" fontId="11" fillId="0" borderId="15" xfId="0" applyNumberFormat="1" applyFont="1" applyBorder="1" applyAlignment="1">
      <alignment vertical="center"/>
    </xf>
    <xf numFmtId="43" fontId="11" fillId="0" borderId="15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43" fontId="1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43" fontId="15" fillId="0" borderId="0" xfId="1" applyFont="1" applyFill="1"/>
    <xf numFmtId="0" fontId="15" fillId="0" borderId="0" xfId="0" applyFont="1" applyFill="1"/>
    <xf numFmtId="0" fontId="18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0" fillId="0" borderId="0" xfId="0" applyFont="1" applyAlignment="1"/>
    <xf numFmtId="0" fontId="22" fillId="0" borderId="0" xfId="0" applyFont="1"/>
    <xf numFmtId="165" fontId="3" fillId="0" borderId="0" xfId="0" quotePrefix="1" applyNumberFormat="1" applyFont="1"/>
    <xf numFmtId="0" fontId="3" fillId="0" borderId="14" xfId="0" applyFont="1" applyBorder="1"/>
    <xf numFmtId="4" fontId="3" fillId="0" borderId="14" xfId="0" quotePrefix="1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0" fontId="3" fillId="0" borderId="0" xfId="0" applyFont="1" applyBorder="1"/>
    <xf numFmtId="166" fontId="3" fillId="0" borderId="14" xfId="1" quotePrefix="1" applyNumberFormat="1" applyFont="1" applyBorder="1"/>
    <xf numFmtId="165" fontId="10" fillId="0" borderId="16" xfId="1" applyNumberFormat="1" applyFont="1" applyBorder="1"/>
    <xf numFmtId="165" fontId="3" fillId="0" borderId="0" xfId="1" applyNumberFormat="1" applyFont="1" applyBorder="1"/>
    <xf numFmtId="0" fontId="10" fillId="0" borderId="0" xfId="0" applyFont="1"/>
    <xf numFmtId="0" fontId="23" fillId="0" borderId="0" xfId="0" applyFont="1"/>
    <xf numFmtId="0" fontId="24" fillId="0" borderId="0" xfId="4" applyFont="1"/>
    <xf numFmtId="0" fontId="24" fillId="0" borderId="0" xfId="6" applyFont="1"/>
    <xf numFmtId="43" fontId="24" fillId="0" borderId="0" xfId="1" applyFont="1"/>
    <xf numFmtId="0" fontId="25" fillId="0" borderId="0" xfId="6" applyFont="1" applyAlignment="1">
      <alignment horizontal="center"/>
    </xf>
    <xf numFmtId="15" fontId="26" fillId="0" borderId="0" xfId="0" applyNumberFormat="1" applyFont="1" applyAlignment="1">
      <alignment horizontal="center"/>
    </xf>
    <xf numFmtId="167" fontId="24" fillId="0" borderId="0" xfId="7" applyNumberFormat="1" applyFont="1"/>
    <xf numFmtId="43" fontId="24" fillId="0" borderId="0" xfId="6" applyNumberFormat="1" applyFont="1"/>
    <xf numFmtId="43" fontId="27" fillId="0" borderId="0" xfId="1" applyFont="1"/>
    <xf numFmtId="168" fontId="24" fillId="0" borderId="6" xfId="6" applyNumberFormat="1" applyFont="1" applyBorder="1"/>
    <xf numFmtId="168" fontId="24" fillId="0" borderId="6" xfId="7" applyNumberFormat="1" applyFont="1" applyBorder="1"/>
    <xf numFmtId="43" fontId="24" fillId="0" borderId="0" xfId="7" applyFont="1" applyBorder="1"/>
    <xf numFmtId="43" fontId="24" fillId="0" borderId="0" xfId="7" applyFont="1"/>
    <xf numFmtId="43" fontId="27" fillId="0" borderId="0" xfId="1" applyFont="1" applyBorder="1"/>
    <xf numFmtId="43" fontId="24" fillId="0" borderId="0" xfId="7" applyFont="1" applyAlignment="1">
      <alignment horizontal="center"/>
    </xf>
    <xf numFmtId="43" fontId="1" fillId="0" borderId="0" xfId="1" applyFont="1"/>
    <xf numFmtId="43" fontId="24" fillId="0" borderId="6" xfId="7" applyFont="1" applyBorder="1" applyAlignment="1">
      <alignment horizontal="center"/>
    </xf>
    <xf numFmtId="43" fontId="27" fillId="0" borderId="0" xfId="0" applyNumberFormat="1" applyFont="1"/>
    <xf numFmtId="0" fontId="24" fillId="0" borderId="0" xfId="0" applyFont="1"/>
    <xf numFmtId="43" fontId="0" fillId="0" borderId="0" xfId="0" applyNumberFormat="1"/>
    <xf numFmtId="43" fontId="24" fillId="0" borderId="14" xfId="6" applyNumberFormat="1" applyFont="1" applyBorder="1"/>
    <xf numFmtId="0" fontId="25" fillId="0" borderId="0" xfId="6" applyFont="1"/>
    <xf numFmtId="169" fontId="25" fillId="0" borderId="17" xfId="7" applyNumberFormat="1" applyFont="1" applyBorder="1"/>
    <xf numFmtId="167" fontId="24" fillId="0" borderId="0" xfId="1" applyNumberFormat="1" applyFont="1"/>
    <xf numFmtId="43" fontId="24" fillId="0" borderId="0" xfId="1" applyFont="1" applyFill="1"/>
    <xf numFmtId="0" fontId="28" fillId="0" borderId="0" xfId="0" applyFont="1"/>
    <xf numFmtId="43" fontId="3" fillId="0" borderId="0" xfId="1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/>
    <xf numFmtId="43" fontId="0" fillId="0" borderId="0" xfId="1" applyFont="1"/>
    <xf numFmtId="0" fontId="29" fillId="0" borderId="0" xfId="0" applyFont="1"/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wrapText="1"/>
    </xf>
    <xf numFmtId="43" fontId="0" fillId="0" borderId="5" xfId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3" fontId="0" fillId="0" borderId="1" xfId="1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43" fontId="0" fillId="0" borderId="0" xfId="1" applyFont="1" applyBorder="1"/>
    <xf numFmtId="0" fontId="0" fillId="0" borderId="0" xfId="0" applyFont="1" applyBorder="1"/>
    <xf numFmtId="0" fontId="10" fillId="0" borderId="0" xfId="0" applyFont="1" applyBorder="1" applyAlignment="1">
      <alignment horizontal="center"/>
    </xf>
    <xf numFmtId="43" fontId="10" fillId="0" borderId="0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8" xfId="0" applyFont="1" applyBorder="1"/>
    <xf numFmtId="0" fontId="3" fillId="0" borderId="0" xfId="0" applyFont="1" applyBorder="1" applyAlignment="1">
      <alignment horizontal="left"/>
    </xf>
    <xf numFmtId="0" fontId="3" fillId="0" borderId="9" xfId="0" applyFont="1" applyBorder="1"/>
    <xf numFmtId="0" fontId="30" fillId="0" borderId="10" xfId="0" applyFont="1" applyBorder="1"/>
    <xf numFmtId="0" fontId="30" fillId="0" borderId="14" xfId="0" applyFont="1" applyBorder="1"/>
    <xf numFmtId="0" fontId="30" fillId="0" borderId="14" xfId="0" applyFont="1" applyBorder="1" applyAlignment="1">
      <alignment horizontal="left"/>
    </xf>
    <xf numFmtId="0" fontId="30" fillId="0" borderId="8" xfId="0" applyFont="1" applyBorder="1"/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43" fontId="1" fillId="0" borderId="1" xfId="1" applyFont="1" applyBorder="1"/>
    <xf numFmtId="170" fontId="4" fillId="0" borderId="1" xfId="1" applyNumberFormat="1" applyFont="1" applyBorder="1" applyAlignment="1">
      <alignment horizontal="left"/>
    </xf>
    <xf numFmtId="0" fontId="4" fillId="0" borderId="1" xfId="8" applyFont="1" applyFill="1" applyBorder="1" applyAlignment="1">
      <alignment horizontal="left"/>
    </xf>
    <xf numFmtId="43" fontId="4" fillId="0" borderId="1" xfId="9" applyFont="1" applyBorder="1"/>
    <xf numFmtId="14" fontId="4" fillId="0" borderId="1" xfId="8" quotePrefix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4" fillId="0" borderId="1" xfId="8" quotePrefix="1" applyNumberFormat="1" applyFont="1" applyFill="1" applyBorder="1" applyAlignment="1">
      <alignment horizontal="center"/>
    </xf>
    <xf numFmtId="14" fontId="4" fillId="0" borderId="1" xfId="8" applyNumberFormat="1" applyFont="1" applyFill="1" applyBorder="1" applyAlignment="1">
      <alignment horizontal="center" vertical="center"/>
    </xf>
    <xf numFmtId="171" fontId="4" fillId="0" borderId="1" xfId="8" quotePrefix="1" applyNumberFormat="1" applyFont="1" applyFill="1" applyBorder="1" applyAlignment="1">
      <alignment horizontal="center" vertical="center"/>
    </xf>
    <xf numFmtId="171" fontId="4" fillId="0" borderId="1" xfId="8" quotePrefix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1" applyNumberFormat="1" applyFont="1" applyFill="1" applyBorder="1" applyAlignment="1">
      <alignment horizontal="left"/>
    </xf>
    <xf numFmtId="43" fontId="3" fillId="0" borderId="1" xfId="1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/>
    </xf>
    <xf numFmtId="169" fontId="10" fillId="0" borderId="1" xfId="0" applyNumberFormat="1" applyFont="1" applyBorder="1"/>
    <xf numFmtId="43" fontId="3" fillId="0" borderId="1" xfId="0" applyNumberFormat="1" applyFont="1" applyBorder="1"/>
    <xf numFmtId="43" fontId="30" fillId="0" borderId="0" xfId="0" applyNumberFormat="1" applyFont="1"/>
    <xf numFmtId="0" fontId="0" fillId="0" borderId="0" xfId="0" applyFont="1" applyAlignment="1">
      <alignment horizontal="left" wrapText="1"/>
    </xf>
    <xf numFmtId="0" fontId="32" fillId="0" borderId="0" xfId="0" applyFont="1" applyBorder="1"/>
    <xf numFmtId="0" fontId="32" fillId="0" borderId="0" xfId="0" applyFont="1" applyBorder="1" applyAlignment="1">
      <alignment horizontal="left"/>
    </xf>
    <xf numFmtId="0" fontId="30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/>
    <xf numFmtId="0" fontId="11" fillId="0" borderId="0" xfId="0" applyFont="1" applyBorder="1"/>
    <xf numFmtId="0" fontId="33" fillId="0" borderId="0" xfId="0" applyFont="1" applyBorder="1"/>
    <xf numFmtId="0" fontId="3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</cellXfs>
  <cellStyles count="10">
    <cellStyle name="Comma" xfId="1" builtinId="3"/>
    <cellStyle name="Comma 2" xfId="2"/>
    <cellStyle name="Comma 3" xfId="3"/>
    <cellStyle name="Comma 4 10" xfId="7"/>
    <cellStyle name="Comma 50" xfId="9"/>
    <cellStyle name="Normal" xfId="0" builtinId="0"/>
    <cellStyle name="Normal 2" xfId="4"/>
    <cellStyle name="Normal 2 2" xfId="5"/>
    <cellStyle name="Normal 31" xfId="8"/>
    <cellStyle name="Normal 4 9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86</xdr:row>
      <xdr:rowOff>19050</xdr:rowOff>
    </xdr:from>
    <xdr:to>
      <xdr:col>0</xdr:col>
      <xdr:colOff>2095500</xdr:colOff>
      <xdr:row>90</xdr:row>
      <xdr:rowOff>212147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" y="36052125"/>
          <a:ext cx="2076450" cy="1031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86</xdr:row>
      <xdr:rowOff>142875</xdr:rowOff>
    </xdr:from>
    <xdr:to>
      <xdr:col>7</xdr:col>
      <xdr:colOff>190500</xdr:colOff>
      <xdr:row>90</xdr:row>
      <xdr:rowOff>221672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029575" y="36175950"/>
          <a:ext cx="2314575" cy="916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9526</xdr:colOff>
      <xdr:row>49</xdr:row>
      <xdr:rowOff>228600</xdr:rowOff>
    </xdr:from>
    <xdr:to>
      <xdr:col>6</xdr:col>
      <xdr:colOff>533400</xdr:colOff>
      <xdr:row>53</xdr:row>
      <xdr:rowOff>247651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19801" y="13916025"/>
          <a:ext cx="2228849" cy="10001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43</xdr:row>
      <xdr:rowOff>0</xdr:rowOff>
    </xdr:from>
    <xdr:to>
      <xdr:col>8</xdr:col>
      <xdr:colOff>266700</xdr:colOff>
      <xdr:row>47</xdr:row>
      <xdr:rowOff>180975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7050" y="8620125"/>
          <a:ext cx="20764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9525</xdr:colOff>
      <xdr:row>49</xdr:row>
      <xdr:rowOff>114300</xdr:rowOff>
    </xdr:from>
    <xdr:to>
      <xdr:col>8</xdr:col>
      <xdr:colOff>485775</xdr:colOff>
      <xdr:row>53</xdr:row>
      <xdr:rowOff>190500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7525" y="9934575"/>
          <a:ext cx="23050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8282</xdr:colOff>
      <xdr:row>53</xdr:row>
      <xdr:rowOff>8283</xdr:rowOff>
    </xdr:from>
    <xdr:to>
      <xdr:col>9</xdr:col>
      <xdr:colOff>771525</xdr:colOff>
      <xdr:row>58</xdr:row>
      <xdr:rowOff>75484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32582" y="9723783"/>
          <a:ext cx="2030068" cy="981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15</xdr:row>
      <xdr:rowOff>171450</xdr:rowOff>
    </xdr:from>
    <xdr:to>
      <xdr:col>1</xdr:col>
      <xdr:colOff>695325</xdr:colOff>
      <xdr:row>20</xdr:row>
      <xdr:rowOff>174047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149" y="5524500"/>
          <a:ext cx="1962151" cy="1031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16</xdr:row>
      <xdr:rowOff>9525</xdr:rowOff>
    </xdr:from>
    <xdr:to>
      <xdr:col>8</xdr:col>
      <xdr:colOff>361950</xdr:colOff>
      <xdr:row>20</xdr:row>
      <xdr:rowOff>164522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10350" y="5610225"/>
          <a:ext cx="2190750" cy="9360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91</xdr:row>
      <xdr:rowOff>76200</xdr:rowOff>
    </xdr:from>
    <xdr:to>
      <xdr:col>1</xdr:col>
      <xdr:colOff>76199</xdr:colOff>
      <xdr:row>96</xdr:row>
      <xdr:rowOff>145472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4" y="17611725"/>
          <a:ext cx="2047875" cy="1031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1028700</xdr:colOff>
      <xdr:row>92</xdr:row>
      <xdr:rowOff>28575</xdr:rowOff>
    </xdr:from>
    <xdr:to>
      <xdr:col>7</xdr:col>
      <xdr:colOff>514350</xdr:colOff>
      <xdr:row>96</xdr:row>
      <xdr:rowOff>145472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896225" y="17726025"/>
          <a:ext cx="2219325" cy="9169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DPP-COMPLETE%20FORM2015/2NDQUARTER2015/STATEMENT%20OF%20CASH%20FLOWS%20-%202ND%20QUAR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E"/>
      <sheetName val="MAY"/>
      <sheetName val="APRIL"/>
      <sheetName val="STATEMENT OF CASH FLOWS"/>
    </sheetNames>
    <sheetDataSet>
      <sheetData sheetId="0">
        <row r="9">
          <cell r="I9">
            <v>10620009.630000001</v>
          </cell>
        </row>
        <row r="10">
          <cell r="I10">
            <v>213800375</v>
          </cell>
        </row>
        <row r="11">
          <cell r="I11">
            <v>58493408.450000003</v>
          </cell>
        </row>
        <row r="12">
          <cell r="I12">
            <v>310766.38</v>
          </cell>
        </row>
        <row r="13">
          <cell r="I13">
            <v>3373601.21</v>
          </cell>
        </row>
        <row r="17">
          <cell r="I17">
            <v>137355051.59000003</v>
          </cell>
        </row>
        <row r="18">
          <cell r="I18">
            <v>93940614.410000011</v>
          </cell>
        </row>
        <row r="19">
          <cell r="I19">
            <v>2969300.3</v>
          </cell>
        </row>
        <row r="20">
          <cell r="I20">
            <v>24756</v>
          </cell>
        </row>
        <row r="28">
          <cell r="I28">
            <v>347750</v>
          </cell>
        </row>
        <row r="31">
          <cell r="I31">
            <v>23001322.289999999</v>
          </cell>
        </row>
        <row r="39">
          <cell r="I39">
            <v>4926444</v>
          </cell>
        </row>
        <row r="43">
          <cell r="I43">
            <v>8838408.5099999998</v>
          </cell>
        </row>
      </sheetData>
      <sheetData sheetId="1">
        <row r="9">
          <cell r="I9">
            <v>18555020.699999999</v>
          </cell>
        </row>
        <row r="10">
          <cell r="I10">
            <v>202478991</v>
          </cell>
        </row>
        <row r="11">
          <cell r="I11">
            <v>67182789.540000007</v>
          </cell>
        </row>
        <row r="12">
          <cell r="I12">
            <v>305705.63</v>
          </cell>
        </row>
        <row r="13">
          <cell r="I13">
            <v>15915674.67</v>
          </cell>
        </row>
        <row r="17">
          <cell r="I17">
            <v>126508397.92</v>
          </cell>
        </row>
        <row r="18">
          <cell r="I18">
            <v>101675902.59999999</v>
          </cell>
        </row>
        <row r="19">
          <cell r="I19">
            <v>3233699.37</v>
          </cell>
        </row>
        <row r="20">
          <cell r="I20">
            <v>0</v>
          </cell>
        </row>
        <row r="28">
          <cell r="I28">
            <v>1095230</v>
          </cell>
        </row>
        <row r="31">
          <cell r="I31">
            <v>29841891.490000006</v>
          </cell>
        </row>
        <row r="43">
          <cell r="I43">
            <v>19446640.48</v>
          </cell>
        </row>
      </sheetData>
      <sheetData sheetId="2">
        <row r="9">
          <cell r="I9">
            <v>18277242.220000003</v>
          </cell>
        </row>
        <row r="10">
          <cell r="I10">
            <v>202478991</v>
          </cell>
        </row>
        <row r="11">
          <cell r="I11">
            <v>25742861.02</v>
          </cell>
        </row>
        <row r="12">
          <cell r="I12">
            <v>301472.43</v>
          </cell>
        </row>
        <row r="13">
          <cell r="I13">
            <v>3972685.9400000004</v>
          </cell>
        </row>
        <row r="17">
          <cell r="I17">
            <v>124325007.53</v>
          </cell>
        </row>
        <row r="18">
          <cell r="I18">
            <v>83825274.090000004</v>
          </cell>
        </row>
        <row r="19">
          <cell r="I19">
            <v>313453.92</v>
          </cell>
        </row>
        <row r="20">
          <cell r="I20">
            <v>63576</v>
          </cell>
        </row>
        <row r="28">
          <cell r="I28">
            <v>166500</v>
          </cell>
        </row>
        <row r="31">
          <cell r="I31">
            <v>36507435.270000003</v>
          </cell>
        </row>
        <row r="39">
          <cell r="I39">
            <v>12343280.440000001</v>
          </cell>
        </row>
        <row r="47">
          <cell r="J47">
            <v>750249754.43000007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topLeftCell="A7" zoomScaleSheetLayoutView="100" workbookViewId="0">
      <pane ySplit="1560" activePane="bottomLeft"/>
      <selection activeCell="A2" sqref="A2"/>
      <selection pane="bottomLeft" activeCell="B48" sqref="B48"/>
    </sheetView>
  </sheetViews>
  <sheetFormatPr defaultRowHeight="15.75"/>
  <cols>
    <col min="1" max="1" width="27.42578125" style="1" customWidth="1"/>
    <col min="2" max="2" width="14.42578125" style="1" customWidth="1"/>
    <col min="3" max="3" width="15.85546875" style="1" customWidth="1"/>
    <col min="4" max="4" width="14.140625" style="1" customWidth="1"/>
    <col min="5" max="5" width="19.85546875" style="1" customWidth="1"/>
    <col min="6" max="6" width="18.7109375" style="1" customWidth="1"/>
    <col min="7" max="7" width="17.5703125" style="1" customWidth="1"/>
    <col min="8" max="8" width="18" style="1" customWidth="1"/>
    <col min="9" max="9" width="12.140625" style="1" customWidth="1"/>
    <col min="10" max="16384" width="9.140625" style="1"/>
  </cols>
  <sheetData>
    <row r="1" spans="1:12">
      <c r="A1" s="1" t="s">
        <v>0</v>
      </c>
    </row>
    <row r="3" spans="1:12">
      <c r="A3" s="105" t="s">
        <v>1</v>
      </c>
      <c r="B3" s="105"/>
      <c r="C3" s="105"/>
      <c r="D3" s="105"/>
      <c r="E3" s="105"/>
      <c r="F3" s="105"/>
      <c r="G3" s="105"/>
      <c r="H3" s="105"/>
      <c r="I3" s="105"/>
    </row>
    <row r="4" spans="1:12">
      <c r="A4" s="105" t="s">
        <v>24</v>
      </c>
      <c r="B4" s="105"/>
      <c r="C4" s="105"/>
      <c r="D4" s="105"/>
      <c r="E4" s="105"/>
      <c r="F4" s="105"/>
      <c r="G4" s="105"/>
      <c r="H4" s="105"/>
      <c r="I4" s="105"/>
    </row>
    <row r="6" spans="1:12">
      <c r="A6" s="1" t="s">
        <v>2</v>
      </c>
    </row>
    <row r="8" spans="1:12">
      <c r="A8" s="106" t="s">
        <v>3</v>
      </c>
      <c r="B8" s="106" t="s">
        <v>4</v>
      </c>
      <c r="C8" s="106" t="s">
        <v>5</v>
      </c>
      <c r="D8" s="106" t="s">
        <v>6</v>
      </c>
      <c r="E8" s="108" t="s">
        <v>7</v>
      </c>
      <c r="F8" s="110" t="s">
        <v>10</v>
      </c>
      <c r="G8" s="111"/>
      <c r="H8" s="108" t="s">
        <v>11</v>
      </c>
      <c r="I8" s="108" t="s">
        <v>147</v>
      </c>
    </row>
    <row r="9" spans="1:12" ht="47.25">
      <c r="A9" s="107"/>
      <c r="B9" s="107"/>
      <c r="C9" s="107"/>
      <c r="D9" s="107"/>
      <c r="E9" s="109"/>
      <c r="F9" s="2" t="s">
        <v>8</v>
      </c>
      <c r="G9" s="2" t="s">
        <v>9</v>
      </c>
      <c r="H9" s="109"/>
      <c r="I9" s="109"/>
    </row>
    <row r="10" spans="1:12">
      <c r="A10" s="18" t="s">
        <v>12</v>
      </c>
      <c r="B10" s="3"/>
      <c r="C10" s="3"/>
      <c r="D10" s="3"/>
      <c r="E10" s="3"/>
      <c r="F10" s="3"/>
      <c r="G10" s="3"/>
      <c r="H10" s="3"/>
      <c r="I10" s="4"/>
    </row>
    <row r="11" spans="1:12" ht="31.5">
      <c r="A11" s="22" t="s">
        <v>148</v>
      </c>
      <c r="B11" s="6" t="s">
        <v>149</v>
      </c>
      <c r="C11" s="10">
        <v>2973554</v>
      </c>
      <c r="D11" s="7"/>
      <c r="E11" s="7"/>
      <c r="F11" s="31"/>
      <c r="G11" s="7"/>
      <c r="H11" s="7"/>
      <c r="I11" s="32" t="s">
        <v>146</v>
      </c>
      <c r="K11" s="23">
        <v>6911</v>
      </c>
      <c r="L11" s="24" t="s">
        <v>25</v>
      </c>
    </row>
    <row r="12" spans="1:12" ht="80.25" customHeight="1">
      <c r="A12" s="22" t="s">
        <v>111</v>
      </c>
      <c r="B12" s="5" t="s">
        <v>73</v>
      </c>
      <c r="C12" s="7">
        <v>1405947</v>
      </c>
      <c r="D12" s="7"/>
      <c r="E12" s="7"/>
      <c r="F12" s="31"/>
      <c r="G12" s="7"/>
      <c r="H12" s="7"/>
      <c r="I12" s="32">
        <v>42067</v>
      </c>
      <c r="K12" s="23">
        <v>6911</v>
      </c>
      <c r="L12" s="24" t="s">
        <v>26</v>
      </c>
    </row>
    <row r="13" spans="1:12" ht="81" customHeight="1">
      <c r="A13" s="41" t="s">
        <v>112</v>
      </c>
      <c r="B13" s="5" t="s">
        <v>74</v>
      </c>
      <c r="C13" s="42">
        <v>1446450</v>
      </c>
      <c r="D13" s="7"/>
      <c r="E13" s="7"/>
      <c r="F13" s="31"/>
      <c r="G13" s="7"/>
      <c r="H13" s="7"/>
      <c r="I13" s="33">
        <v>42067</v>
      </c>
      <c r="K13" s="23">
        <v>6911</v>
      </c>
      <c r="L13" s="24" t="s">
        <v>28</v>
      </c>
    </row>
    <row r="14" spans="1:12" ht="47.25">
      <c r="A14" s="41" t="s">
        <v>113</v>
      </c>
      <c r="B14" s="5" t="s">
        <v>75</v>
      </c>
      <c r="C14" s="42">
        <v>1861017</v>
      </c>
      <c r="D14" s="7"/>
      <c r="E14" s="7"/>
      <c r="F14" s="31"/>
      <c r="G14" s="7"/>
      <c r="H14" s="7"/>
      <c r="I14" s="25">
        <v>42067</v>
      </c>
      <c r="K14" s="23">
        <v>6911</v>
      </c>
      <c r="L14" s="24" t="s">
        <v>29</v>
      </c>
    </row>
    <row r="15" spans="1:12" ht="53.25" customHeight="1">
      <c r="A15" s="41" t="s">
        <v>114</v>
      </c>
      <c r="B15" s="5" t="s">
        <v>76</v>
      </c>
      <c r="C15" s="42">
        <v>2305855</v>
      </c>
      <c r="D15" s="7"/>
      <c r="E15" s="7"/>
      <c r="F15" s="31"/>
      <c r="G15" s="7"/>
      <c r="H15" s="7"/>
      <c r="I15" s="33">
        <v>42067</v>
      </c>
      <c r="K15" s="23">
        <v>6911</v>
      </c>
      <c r="L15" s="24" t="s">
        <v>30</v>
      </c>
    </row>
    <row r="16" spans="1:12" ht="56.25" customHeight="1">
      <c r="A16" s="41" t="s">
        <v>115</v>
      </c>
      <c r="B16" s="5" t="s">
        <v>17</v>
      </c>
      <c r="C16" s="42">
        <v>2238748</v>
      </c>
      <c r="D16" s="7"/>
      <c r="E16" s="7"/>
      <c r="F16" s="31"/>
      <c r="G16" s="7"/>
      <c r="H16" s="7"/>
      <c r="I16" s="33">
        <v>42067</v>
      </c>
      <c r="K16" s="23">
        <v>6911</v>
      </c>
      <c r="L16" s="24" t="s">
        <v>31</v>
      </c>
    </row>
    <row r="17" spans="1:12" ht="61.5" customHeight="1">
      <c r="A17" s="41" t="s">
        <v>116</v>
      </c>
      <c r="B17" s="5" t="s">
        <v>18</v>
      </c>
      <c r="C17" s="42">
        <v>1146662</v>
      </c>
      <c r="D17" s="7"/>
      <c r="E17" s="7"/>
      <c r="F17" s="31"/>
      <c r="G17" s="7"/>
      <c r="H17" s="7"/>
      <c r="I17" s="33">
        <v>42067</v>
      </c>
      <c r="K17" s="23">
        <v>6911</v>
      </c>
      <c r="L17" s="24" t="s">
        <v>32</v>
      </c>
    </row>
    <row r="18" spans="1:12" ht="53.25" customHeight="1">
      <c r="A18" s="41" t="s">
        <v>117</v>
      </c>
      <c r="B18" s="5" t="s">
        <v>77</v>
      </c>
      <c r="C18" s="42">
        <v>217442</v>
      </c>
      <c r="D18" s="7"/>
      <c r="E18" s="7"/>
      <c r="F18" s="31"/>
      <c r="G18" s="7"/>
      <c r="H18" s="7"/>
      <c r="I18" s="33">
        <v>42067</v>
      </c>
      <c r="K18" s="23">
        <v>6911</v>
      </c>
      <c r="L18" s="24" t="s">
        <v>33</v>
      </c>
    </row>
    <row r="19" spans="1:12" ht="47.25">
      <c r="A19" s="41" t="s">
        <v>118</v>
      </c>
      <c r="B19" s="5" t="s">
        <v>78</v>
      </c>
      <c r="C19" s="42">
        <v>388107</v>
      </c>
      <c r="D19" s="7"/>
      <c r="E19" s="7"/>
      <c r="F19" s="31"/>
      <c r="G19" s="7"/>
      <c r="H19" s="7"/>
      <c r="I19" s="33">
        <v>42067</v>
      </c>
      <c r="K19" s="23">
        <v>6911</v>
      </c>
      <c r="L19" s="24" t="s">
        <v>34</v>
      </c>
    </row>
    <row r="20" spans="1:12" ht="66" customHeight="1">
      <c r="A20" s="41" t="s">
        <v>119</v>
      </c>
      <c r="B20" s="5" t="s">
        <v>16</v>
      </c>
      <c r="C20" s="42">
        <v>221234</v>
      </c>
      <c r="D20" s="7"/>
      <c r="E20" s="7"/>
      <c r="F20" s="31"/>
      <c r="G20" s="7"/>
      <c r="H20" s="7"/>
      <c r="I20" s="33">
        <v>42067</v>
      </c>
      <c r="K20" s="23">
        <v>6911</v>
      </c>
      <c r="L20" s="24" t="s">
        <v>35</v>
      </c>
    </row>
    <row r="21" spans="1:12" ht="47.25" customHeight="1">
      <c r="A21" s="41" t="s">
        <v>120</v>
      </c>
      <c r="B21" s="5" t="s">
        <v>16</v>
      </c>
      <c r="C21" s="42">
        <v>1979401</v>
      </c>
      <c r="D21" s="7"/>
      <c r="E21" s="7"/>
      <c r="F21" s="31"/>
      <c r="G21" s="7"/>
      <c r="H21" s="7"/>
      <c r="I21" s="33">
        <v>42075</v>
      </c>
      <c r="K21" s="23">
        <v>6911</v>
      </c>
      <c r="L21" s="24" t="s">
        <v>36</v>
      </c>
    </row>
    <row r="22" spans="1:12" ht="42.75">
      <c r="A22" s="41" t="s">
        <v>121</v>
      </c>
      <c r="B22" s="5" t="s">
        <v>18</v>
      </c>
      <c r="C22" s="42">
        <v>2593367</v>
      </c>
      <c r="D22" s="7"/>
      <c r="E22" s="7"/>
      <c r="F22" s="31"/>
      <c r="G22" s="7"/>
      <c r="H22" s="7"/>
      <c r="I22" s="33">
        <v>42075</v>
      </c>
      <c r="K22" s="23">
        <v>6911</v>
      </c>
      <c r="L22" s="24" t="s">
        <v>37</v>
      </c>
    </row>
    <row r="23" spans="1:12" ht="71.25">
      <c r="A23" s="41" t="s">
        <v>79</v>
      </c>
      <c r="B23" s="5" t="s">
        <v>21</v>
      </c>
      <c r="C23" s="42">
        <v>2422800</v>
      </c>
      <c r="D23" s="7"/>
      <c r="E23" s="7"/>
      <c r="F23" s="31"/>
      <c r="G23" s="7"/>
      <c r="H23" s="7"/>
      <c r="I23" s="33">
        <v>42086</v>
      </c>
      <c r="K23" s="23">
        <v>6911</v>
      </c>
      <c r="L23" s="24" t="s">
        <v>38</v>
      </c>
    </row>
    <row r="24" spans="1:12" ht="66.75" customHeight="1">
      <c r="A24" s="41" t="s">
        <v>122</v>
      </c>
      <c r="B24" s="5" t="s">
        <v>80</v>
      </c>
      <c r="C24" s="42">
        <v>1198627</v>
      </c>
      <c r="D24" s="7"/>
      <c r="E24" s="7"/>
      <c r="F24" s="31"/>
      <c r="G24" s="7"/>
      <c r="H24" s="7"/>
      <c r="I24" s="33">
        <v>42086</v>
      </c>
      <c r="K24" s="23">
        <v>6911</v>
      </c>
      <c r="L24" s="24" t="s">
        <v>39</v>
      </c>
    </row>
    <row r="25" spans="1:12" ht="45" customHeight="1">
      <c r="A25" s="26" t="s">
        <v>123</v>
      </c>
      <c r="B25" s="5" t="s">
        <v>81</v>
      </c>
      <c r="C25" s="28">
        <v>555185</v>
      </c>
      <c r="D25" s="7"/>
      <c r="E25" s="7"/>
      <c r="F25" s="43"/>
      <c r="G25" s="7"/>
      <c r="H25" s="7"/>
      <c r="I25" s="34">
        <v>42032</v>
      </c>
      <c r="K25" s="47" t="s">
        <v>13</v>
      </c>
      <c r="L25" s="27" t="s">
        <v>40</v>
      </c>
    </row>
    <row r="26" spans="1:12" ht="69.75" customHeight="1">
      <c r="A26" s="26" t="s">
        <v>124</v>
      </c>
      <c r="B26" s="5" t="s">
        <v>82</v>
      </c>
      <c r="C26" s="28">
        <v>266039</v>
      </c>
      <c r="D26" s="7"/>
      <c r="E26" s="7"/>
      <c r="F26" s="31"/>
      <c r="G26" s="7"/>
      <c r="H26" s="7"/>
      <c r="I26" s="35">
        <v>42062</v>
      </c>
      <c r="K26" s="47" t="s">
        <v>13</v>
      </c>
      <c r="L26" s="27" t="s">
        <v>44</v>
      </c>
    </row>
    <row r="27" spans="1:12" ht="57">
      <c r="A27" s="26" t="s">
        <v>125</v>
      </c>
      <c r="B27" s="5" t="s">
        <v>81</v>
      </c>
      <c r="C27" s="44">
        <v>1371178</v>
      </c>
      <c r="D27" s="7"/>
      <c r="E27" s="7"/>
      <c r="F27" s="31"/>
      <c r="G27" s="7"/>
      <c r="H27" s="7"/>
      <c r="I27" s="36">
        <v>42067</v>
      </c>
      <c r="K27" s="47" t="s">
        <v>13</v>
      </c>
      <c r="L27" s="27" t="s">
        <v>49</v>
      </c>
    </row>
    <row r="28" spans="1:12" ht="48.75" customHeight="1">
      <c r="A28" s="26" t="s">
        <v>126</v>
      </c>
      <c r="B28" s="5" t="s">
        <v>83</v>
      </c>
      <c r="C28" s="44">
        <v>190261</v>
      </c>
      <c r="D28" s="7"/>
      <c r="E28" s="7"/>
      <c r="F28" s="31"/>
      <c r="G28" s="7"/>
      <c r="H28" s="7"/>
      <c r="I28" s="36">
        <v>42086</v>
      </c>
      <c r="K28" s="47" t="s">
        <v>13</v>
      </c>
      <c r="L28" s="27" t="s">
        <v>56</v>
      </c>
    </row>
    <row r="29" spans="1:12" ht="42.75">
      <c r="A29" s="26" t="s">
        <v>85</v>
      </c>
      <c r="B29" s="5" t="s">
        <v>84</v>
      </c>
      <c r="C29" s="29">
        <v>500000</v>
      </c>
      <c r="D29" s="7"/>
      <c r="E29" s="7"/>
      <c r="F29" s="31"/>
      <c r="G29" s="7"/>
      <c r="H29" s="7"/>
      <c r="I29" s="37" t="s">
        <v>63</v>
      </c>
      <c r="K29" s="21"/>
      <c r="L29" s="46"/>
    </row>
    <row r="30" spans="1:12" ht="31.5">
      <c r="A30" s="26" t="s">
        <v>127</v>
      </c>
      <c r="B30" s="5" t="s">
        <v>18</v>
      </c>
      <c r="C30" s="29">
        <v>187485</v>
      </c>
      <c r="D30" s="7"/>
      <c r="E30" s="7"/>
      <c r="F30" s="31"/>
      <c r="G30" s="7"/>
      <c r="H30" s="7"/>
      <c r="I30" s="34">
        <v>42046</v>
      </c>
      <c r="K30" s="30">
        <v>3917</v>
      </c>
      <c r="L30" s="27" t="s">
        <v>64</v>
      </c>
    </row>
    <row r="31" spans="1:12" ht="71.25">
      <c r="A31" s="26" t="s">
        <v>86</v>
      </c>
      <c r="B31" s="5" t="s">
        <v>87</v>
      </c>
      <c r="C31" s="29">
        <v>1397805</v>
      </c>
      <c r="D31" s="7"/>
      <c r="E31" s="7"/>
      <c r="F31" s="31"/>
      <c r="G31" s="7"/>
      <c r="H31" s="7"/>
      <c r="I31" s="34">
        <v>42082</v>
      </c>
      <c r="K31" s="30">
        <v>3917</v>
      </c>
      <c r="L31" s="27" t="s">
        <v>65</v>
      </c>
    </row>
    <row r="32" spans="1:12">
      <c r="A32" s="12"/>
      <c r="B32" s="6"/>
      <c r="C32" s="10"/>
      <c r="D32" s="7"/>
      <c r="E32" s="7"/>
      <c r="F32" s="31"/>
      <c r="G32" s="7"/>
      <c r="H32" s="7"/>
      <c r="I32" s="17"/>
      <c r="K32" s="46"/>
      <c r="L32" s="46"/>
    </row>
    <row r="33" spans="1:12">
      <c r="A33" s="45" t="s">
        <v>22</v>
      </c>
      <c r="B33" s="2"/>
      <c r="C33" s="7"/>
      <c r="D33" s="7"/>
      <c r="E33" s="7"/>
      <c r="F33" s="31"/>
      <c r="G33" s="7"/>
      <c r="H33" s="7"/>
      <c r="I33" s="38"/>
      <c r="K33" s="46"/>
      <c r="L33" s="46"/>
    </row>
    <row r="34" spans="1:12" ht="47.25">
      <c r="A34" s="22" t="s">
        <v>128</v>
      </c>
      <c r="B34" s="5" t="s">
        <v>88</v>
      </c>
      <c r="C34" s="7">
        <v>1505900</v>
      </c>
      <c r="D34" s="7"/>
      <c r="E34" s="7"/>
      <c r="F34" s="31"/>
      <c r="G34" s="7"/>
      <c r="H34" s="7"/>
      <c r="I34" s="33">
        <v>42067</v>
      </c>
      <c r="J34" s="48"/>
      <c r="K34" s="23">
        <v>6911</v>
      </c>
      <c r="L34" s="24" t="s">
        <v>27</v>
      </c>
    </row>
    <row r="35" spans="1:12" ht="80.25" customHeight="1">
      <c r="A35" s="26" t="s">
        <v>130</v>
      </c>
      <c r="B35" s="5" t="s">
        <v>19</v>
      </c>
      <c r="C35" s="28">
        <v>644000</v>
      </c>
      <c r="D35" s="7"/>
      <c r="E35" s="7"/>
      <c r="F35" s="31"/>
      <c r="G35" s="7"/>
      <c r="H35" s="7"/>
      <c r="I35" s="34">
        <v>42032</v>
      </c>
      <c r="K35" s="47" t="s">
        <v>13</v>
      </c>
      <c r="L35" s="27" t="s">
        <v>41</v>
      </c>
    </row>
    <row r="36" spans="1:12" ht="41.25" customHeight="1">
      <c r="A36" s="26" t="s">
        <v>129</v>
      </c>
      <c r="B36" s="5" t="s">
        <v>89</v>
      </c>
      <c r="C36" s="28">
        <v>158774</v>
      </c>
      <c r="D36" s="7"/>
      <c r="E36" s="7"/>
      <c r="F36" s="31"/>
      <c r="G36" s="7"/>
      <c r="H36" s="7"/>
      <c r="I36" s="34">
        <v>42046</v>
      </c>
      <c r="K36" s="47" t="s">
        <v>13</v>
      </c>
      <c r="L36" s="27" t="s">
        <v>42</v>
      </c>
    </row>
    <row r="37" spans="1:12" ht="45.75" customHeight="1">
      <c r="A37" s="26" t="s">
        <v>131</v>
      </c>
      <c r="B37" s="5" t="s">
        <v>18</v>
      </c>
      <c r="C37" s="28">
        <v>314800</v>
      </c>
      <c r="D37" s="7"/>
      <c r="E37" s="7"/>
      <c r="F37" s="31"/>
      <c r="G37" s="7"/>
      <c r="H37" s="7"/>
      <c r="I37" s="34">
        <v>42046</v>
      </c>
      <c r="K37" s="47" t="s">
        <v>13</v>
      </c>
      <c r="L37" s="27" t="s">
        <v>43</v>
      </c>
    </row>
    <row r="38" spans="1:12" ht="56.25" customHeight="1">
      <c r="A38" s="26" t="s">
        <v>132</v>
      </c>
      <c r="B38" s="5" t="s">
        <v>14</v>
      </c>
      <c r="C38" s="44">
        <v>4058900</v>
      </c>
      <c r="D38" s="7"/>
      <c r="E38" s="7"/>
      <c r="F38" s="31"/>
      <c r="G38" s="7"/>
      <c r="H38" s="7"/>
      <c r="I38" s="36">
        <v>42067</v>
      </c>
      <c r="K38" s="47" t="s">
        <v>13</v>
      </c>
      <c r="L38" s="27" t="s">
        <v>45</v>
      </c>
    </row>
    <row r="39" spans="1:12" ht="78.75" customHeight="1">
      <c r="A39" s="26" t="s">
        <v>133</v>
      </c>
      <c r="B39" s="5" t="s">
        <v>90</v>
      </c>
      <c r="C39" s="44">
        <v>648200</v>
      </c>
      <c r="D39" s="7"/>
      <c r="E39" s="7"/>
      <c r="F39" s="31"/>
      <c r="G39" s="7"/>
      <c r="H39" s="7"/>
      <c r="I39" s="36">
        <v>42067</v>
      </c>
      <c r="K39" s="47" t="s">
        <v>13</v>
      </c>
      <c r="L39" s="27" t="s">
        <v>43</v>
      </c>
    </row>
    <row r="40" spans="1:12" ht="57">
      <c r="A40" s="26" t="s">
        <v>91</v>
      </c>
      <c r="B40" s="5" t="s">
        <v>92</v>
      </c>
      <c r="C40" s="44">
        <v>2536200</v>
      </c>
      <c r="D40" s="7"/>
      <c r="E40" s="7"/>
      <c r="F40" s="43"/>
      <c r="G40" s="19"/>
      <c r="H40" s="7"/>
      <c r="I40" s="36">
        <v>42067</v>
      </c>
      <c r="K40" s="47" t="s">
        <v>13</v>
      </c>
      <c r="L40" s="27" t="s">
        <v>46</v>
      </c>
    </row>
    <row r="41" spans="1:12" ht="56.25" customHeight="1">
      <c r="A41" s="26" t="s">
        <v>134</v>
      </c>
      <c r="B41" s="5" t="s">
        <v>93</v>
      </c>
      <c r="C41" s="44">
        <v>4175839</v>
      </c>
      <c r="D41" s="7"/>
      <c r="E41" s="7"/>
      <c r="F41" s="43"/>
      <c r="G41" s="19"/>
      <c r="H41" s="7"/>
      <c r="I41" s="36">
        <v>42067</v>
      </c>
      <c r="K41" s="47" t="s">
        <v>13</v>
      </c>
      <c r="L41" s="27" t="s">
        <v>47</v>
      </c>
    </row>
    <row r="42" spans="1:12" ht="61.5" customHeight="1">
      <c r="A42" s="26" t="s">
        <v>135</v>
      </c>
      <c r="B42" s="5" t="s">
        <v>94</v>
      </c>
      <c r="C42" s="44">
        <v>3652065</v>
      </c>
      <c r="D42" s="7"/>
      <c r="E42" s="7"/>
      <c r="F42" s="43"/>
      <c r="G42" s="19"/>
      <c r="H42" s="7"/>
      <c r="I42" s="36">
        <v>42067</v>
      </c>
      <c r="K42" s="47" t="s">
        <v>13</v>
      </c>
      <c r="L42" s="27" t="s">
        <v>48</v>
      </c>
    </row>
    <row r="43" spans="1:12" ht="31.5">
      <c r="A43" s="26" t="s">
        <v>136</v>
      </c>
      <c r="B43" s="5" t="s">
        <v>15</v>
      </c>
      <c r="C43" s="44">
        <v>1794383</v>
      </c>
      <c r="D43" s="7"/>
      <c r="E43" s="7"/>
      <c r="F43" s="43"/>
      <c r="G43" s="19"/>
      <c r="H43" s="7"/>
      <c r="I43" s="36">
        <v>42067</v>
      </c>
      <c r="K43" s="47" t="s">
        <v>13</v>
      </c>
      <c r="L43" s="27" t="s">
        <v>50</v>
      </c>
    </row>
    <row r="44" spans="1:12" ht="31.5">
      <c r="A44" s="26" t="s">
        <v>137</v>
      </c>
      <c r="B44" s="5" t="s">
        <v>95</v>
      </c>
      <c r="C44" s="44">
        <v>925800</v>
      </c>
      <c r="D44" s="7"/>
      <c r="E44" s="7"/>
      <c r="F44" s="43"/>
      <c r="G44" s="19"/>
      <c r="H44" s="7"/>
      <c r="I44" s="36">
        <v>42067</v>
      </c>
      <c r="K44" s="47" t="s">
        <v>13</v>
      </c>
      <c r="L44" s="27" t="s">
        <v>51</v>
      </c>
    </row>
    <row r="45" spans="1:12" ht="31.5">
      <c r="A45" s="26" t="s">
        <v>138</v>
      </c>
      <c r="B45" s="5" t="s">
        <v>95</v>
      </c>
      <c r="C45" s="44">
        <v>340200</v>
      </c>
      <c r="D45" s="7"/>
      <c r="E45" s="7"/>
      <c r="F45" s="43"/>
      <c r="G45" s="19"/>
      <c r="H45" s="7"/>
      <c r="I45" s="36">
        <v>42079</v>
      </c>
      <c r="K45" s="47" t="s">
        <v>13</v>
      </c>
      <c r="L45" s="27" t="s">
        <v>52</v>
      </c>
    </row>
    <row r="46" spans="1:12" ht="42.75">
      <c r="A46" s="26" t="s">
        <v>97</v>
      </c>
      <c r="B46" s="5" t="s">
        <v>96</v>
      </c>
      <c r="C46" s="44">
        <v>1582900</v>
      </c>
      <c r="D46" s="7"/>
      <c r="E46" s="7"/>
      <c r="F46" s="43"/>
      <c r="G46" s="19"/>
      <c r="H46" s="7"/>
      <c r="I46" s="36">
        <v>42079</v>
      </c>
      <c r="K46" s="47" t="s">
        <v>13</v>
      </c>
      <c r="L46" s="27" t="s">
        <v>53</v>
      </c>
    </row>
    <row r="47" spans="1:12" ht="31.5">
      <c r="A47" s="26" t="s">
        <v>139</v>
      </c>
      <c r="B47" s="5" t="s">
        <v>96</v>
      </c>
      <c r="C47" s="44">
        <v>1972600</v>
      </c>
      <c r="D47" s="7"/>
      <c r="E47" s="7"/>
      <c r="F47" s="43"/>
      <c r="G47" s="19"/>
      <c r="H47" s="7"/>
      <c r="I47" s="36">
        <v>42079</v>
      </c>
      <c r="K47" s="47" t="s">
        <v>13</v>
      </c>
      <c r="L47" s="27" t="s">
        <v>54</v>
      </c>
    </row>
    <row r="48" spans="1:12" ht="94.5">
      <c r="A48" s="26" t="s">
        <v>140</v>
      </c>
      <c r="B48" s="5" t="s">
        <v>98</v>
      </c>
      <c r="C48" s="44">
        <v>563600</v>
      </c>
      <c r="D48" s="7"/>
      <c r="E48" s="7"/>
      <c r="F48" s="43"/>
      <c r="G48" s="19"/>
      <c r="H48" s="7"/>
      <c r="I48" s="36">
        <v>42079</v>
      </c>
      <c r="K48" s="47" t="s">
        <v>13</v>
      </c>
      <c r="L48" s="27" t="s">
        <v>55</v>
      </c>
    </row>
    <row r="49" spans="1:12" ht="31.5">
      <c r="A49" s="26" t="s">
        <v>141</v>
      </c>
      <c r="B49" s="5" t="s">
        <v>99</v>
      </c>
      <c r="C49" s="44">
        <v>861900</v>
      </c>
      <c r="D49" s="7"/>
      <c r="E49" s="7"/>
      <c r="F49" s="43"/>
      <c r="G49" s="19"/>
      <c r="H49" s="7"/>
      <c r="I49" s="36">
        <v>42086</v>
      </c>
      <c r="K49" s="27" t="s">
        <v>13</v>
      </c>
      <c r="L49" s="27" t="s">
        <v>57</v>
      </c>
    </row>
    <row r="50" spans="1:12" ht="31.5">
      <c r="A50" s="26" t="s">
        <v>142</v>
      </c>
      <c r="B50" s="5" t="s">
        <v>14</v>
      </c>
      <c r="C50" s="44">
        <v>2597500</v>
      </c>
      <c r="D50" s="7"/>
      <c r="E50" s="7"/>
      <c r="F50" s="43"/>
      <c r="G50" s="19"/>
      <c r="H50" s="7"/>
      <c r="I50" s="36">
        <v>42086</v>
      </c>
      <c r="K50" s="47" t="s">
        <v>13</v>
      </c>
      <c r="L50" s="27" t="s">
        <v>58</v>
      </c>
    </row>
    <row r="51" spans="1:12" ht="31.5">
      <c r="A51" s="26" t="s">
        <v>143</v>
      </c>
      <c r="B51" s="5" t="s">
        <v>20</v>
      </c>
      <c r="C51" s="44">
        <v>4755300</v>
      </c>
      <c r="D51" s="7"/>
      <c r="E51" s="7"/>
      <c r="F51" s="43"/>
      <c r="G51" s="19"/>
      <c r="H51" s="7"/>
      <c r="I51" s="36">
        <v>42086</v>
      </c>
      <c r="K51" s="47" t="s">
        <v>13</v>
      </c>
      <c r="L51" s="27" t="s">
        <v>59</v>
      </c>
    </row>
    <row r="52" spans="1:12" ht="31.5">
      <c r="A52" s="26" t="s">
        <v>144</v>
      </c>
      <c r="B52" s="5" t="s">
        <v>20</v>
      </c>
      <c r="C52" s="44">
        <v>3591400</v>
      </c>
      <c r="D52" s="7"/>
      <c r="E52" s="7"/>
      <c r="F52" s="43"/>
      <c r="G52" s="19"/>
      <c r="H52" s="7"/>
      <c r="I52" s="36">
        <v>42086</v>
      </c>
      <c r="K52" s="47" t="s">
        <v>13</v>
      </c>
      <c r="L52" s="27" t="s">
        <v>60</v>
      </c>
    </row>
    <row r="53" spans="1:12" ht="57">
      <c r="A53" s="26" t="s">
        <v>145</v>
      </c>
      <c r="B53" s="5" t="s">
        <v>100</v>
      </c>
      <c r="C53" s="44">
        <v>4076795</v>
      </c>
      <c r="D53" s="7"/>
      <c r="E53" s="7"/>
      <c r="F53" s="43"/>
      <c r="G53" s="19"/>
      <c r="H53" s="7"/>
      <c r="I53" s="36">
        <v>42104</v>
      </c>
      <c r="K53" s="47" t="s">
        <v>13</v>
      </c>
      <c r="L53" s="27" t="s">
        <v>61</v>
      </c>
    </row>
    <row r="54" spans="1:12" ht="57">
      <c r="A54" s="26" t="s">
        <v>101</v>
      </c>
      <c r="B54" s="5" t="s">
        <v>102</v>
      </c>
      <c r="C54" s="44">
        <v>2692805</v>
      </c>
      <c r="D54" s="7"/>
      <c r="E54" s="7"/>
      <c r="F54" s="43"/>
      <c r="G54" s="19"/>
      <c r="H54" s="7"/>
      <c r="I54" s="36">
        <v>42104</v>
      </c>
      <c r="K54" s="47" t="s">
        <v>13</v>
      </c>
      <c r="L54" s="27" t="s">
        <v>62</v>
      </c>
    </row>
    <row r="55" spans="1:12" ht="60.75" customHeight="1">
      <c r="A55" s="26" t="s">
        <v>103</v>
      </c>
      <c r="B55" s="22" t="s">
        <v>104</v>
      </c>
      <c r="C55" s="29">
        <v>545054</v>
      </c>
      <c r="D55" s="7"/>
      <c r="E55" s="7"/>
      <c r="F55" s="43"/>
      <c r="G55" s="19"/>
      <c r="H55" s="7"/>
      <c r="I55" s="34">
        <v>42082</v>
      </c>
      <c r="K55" s="30">
        <v>3917</v>
      </c>
      <c r="L55" s="27" t="s">
        <v>66</v>
      </c>
    </row>
    <row r="56" spans="1:12" ht="42.75">
      <c r="A56" s="26" t="s">
        <v>67</v>
      </c>
      <c r="B56" s="5"/>
      <c r="C56" s="44">
        <v>2400000</v>
      </c>
      <c r="D56" s="7"/>
      <c r="E56" s="7"/>
      <c r="F56" s="43"/>
      <c r="G56" s="19"/>
      <c r="H56" s="7"/>
      <c r="I56" s="39"/>
      <c r="K56" s="47"/>
      <c r="L56" s="27"/>
    </row>
    <row r="57" spans="1:12" ht="42.75">
      <c r="A57" s="26" t="s">
        <v>68</v>
      </c>
      <c r="B57" s="5"/>
      <c r="C57" s="44">
        <v>1000000</v>
      </c>
      <c r="D57" s="7"/>
      <c r="E57" s="7"/>
      <c r="F57" s="43"/>
      <c r="G57" s="19"/>
      <c r="H57" s="7"/>
      <c r="I57" s="39"/>
      <c r="K57" s="30">
        <v>8915</v>
      </c>
      <c r="L57" s="30"/>
    </row>
    <row r="58" spans="1:12" ht="54" customHeight="1">
      <c r="A58" s="26" t="s">
        <v>106</v>
      </c>
      <c r="B58" s="5" t="s">
        <v>105</v>
      </c>
      <c r="C58" s="44">
        <v>173570.78</v>
      </c>
      <c r="D58" s="7"/>
      <c r="E58" s="7"/>
      <c r="F58" s="43"/>
      <c r="G58" s="19"/>
      <c r="H58" s="7"/>
      <c r="I58" s="40">
        <v>42060</v>
      </c>
      <c r="K58" s="30" t="s">
        <v>70</v>
      </c>
      <c r="L58" s="27" t="s">
        <v>69</v>
      </c>
    </row>
    <row r="59" spans="1:12" ht="64.5" customHeight="1">
      <c r="A59" s="26" t="s">
        <v>107</v>
      </c>
      <c r="B59" s="5" t="s">
        <v>108</v>
      </c>
      <c r="C59" s="44">
        <v>113118</v>
      </c>
      <c r="D59" s="7"/>
      <c r="E59" s="7"/>
      <c r="F59" s="43"/>
      <c r="G59" s="19"/>
      <c r="H59" s="7"/>
      <c r="I59" s="40">
        <v>42072</v>
      </c>
      <c r="K59" s="30" t="s">
        <v>70</v>
      </c>
      <c r="L59" s="27" t="s">
        <v>71</v>
      </c>
    </row>
    <row r="60" spans="1:12" ht="47.25">
      <c r="A60" s="26" t="s">
        <v>109</v>
      </c>
      <c r="B60" s="5" t="s">
        <v>110</v>
      </c>
      <c r="C60" s="44">
        <v>139921</v>
      </c>
      <c r="D60" s="7"/>
      <c r="E60" s="7"/>
      <c r="F60" s="31"/>
      <c r="G60" s="7"/>
      <c r="H60" s="7"/>
      <c r="I60" s="40">
        <v>42072</v>
      </c>
      <c r="K60" s="46"/>
      <c r="L60" s="27" t="s">
        <v>72</v>
      </c>
    </row>
    <row r="61" spans="1:12">
      <c r="A61" s="18" t="s">
        <v>23</v>
      </c>
      <c r="B61" s="5"/>
      <c r="C61" s="7"/>
      <c r="D61" s="7"/>
      <c r="E61" s="7"/>
      <c r="F61" s="8"/>
      <c r="G61" s="7"/>
      <c r="H61" s="7"/>
      <c r="I61" s="9"/>
      <c r="K61" s="46"/>
      <c r="L61" s="46"/>
    </row>
    <row r="62" spans="1:12">
      <c r="A62" s="20"/>
      <c r="B62" s="13"/>
      <c r="C62" s="14"/>
      <c r="D62" s="14"/>
      <c r="E62" s="14"/>
      <c r="F62" s="15"/>
      <c r="G62" s="14"/>
      <c r="H62" s="14"/>
      <c r="I62" s="16"/>
      <c r="K62" s="21"/>
      <c r="L62" s="46"/>
    </row>
    <row r="63" spans="1:12">
      <c r="A63" s="5"/>
      <c r="B63" s="11"/>
      <c r="C63" s="7"/>
      <c r="D63" s="7"/>
      <c r="E63" s="7"/>
      <c r="F63" s="8"/>
      <c r="G63" s="7"/>
      <c r="H63" s="7"/>
      <c r="I63" s="9"/>
      <c r="K63" s="46"/>
      <c r="L63" s="46"/>
    </row>
  </sheetData>
  <mergeCells count="10"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7" right="0.7" top="0.25" bottom="0.47" header="0.2" footer="0.26"/>
  <pageSetup paperSize="5" scale="86" orientation="landscape" horizontalDpi="300" verticalDpi="3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opLeftCell="A88" zoomScaleSheetLayoutView="100" workbookViewId="0">
      <selection activeCell="E104" sqref="E104"/>
    </sheetView>
  </sheetViews>
  <sheetFormatPr defaultRowHeight="15.75"/>
  <cols>
    <col min="1" max="1" width="47.5703125" style="1" customWidth="1"/>
    <col min="2" max="2" width="22.85546875" style="1" customWidth="1"/>
    <col min="3" max="3" width="15.85546875" style="1" customWidth="1"/>
    <col min="4" max="4" width="14.140625" style="59" customWidth="1"/>
    <col min="5" max="5" width="19.85546875" style="59" customWidth="1"/>
    <col min="6" max="6" width="14.42578125" style="1" customWidth="1"/>
    <col min="7" max="7" width="17.5703125" style="1" customWidth="1"/>
    <col min="8" max="8" width="15.140625" style="1" customWidth="1"/>
    <col min="9" max="9" width="12.85546875" style="1" customWidth="1"/>
    <col min="10" max="10" width="3.28515625" style="1" hidden="1" customWidth="1"/>
    <col min="11" max="11" width="9.140625" style="1" hidden="1" customWidth="1"/>
    <col min="12" max="12" width="11.140625" style="1" hidden="1" customWidth="1"/>
    <col min="13" max="13" width="9.140625" style="1" customWidth="1"/>
    <col min="14" max="16384" width="9.140625" style="1"/>
  </cols>
  <sheetData>
    <row r="1" spans="1:12">
      <c r="A1" s="1" t="s">
        <v>0</v>
      </c>
    </row>
    <row r="3" spans="1:12">
      <c r="A3" s="116" t="s">
        <v>1</v>
      </c>
      <c r="B3" s="116"/>
      <c r="C3" s="116"/>
      <c r="D3" s="116"/>
      <c r="E3" s="116"/>
      <c r="F3" s="116"/>
      <c r="G3" s="116"/>
      <c r="H3" s="116"/>
      <c r="I3" s="116"/>
    </row>
    <row r="4" spans="1:12">
      <c r="A4" s="116" t="s">
        <v>150</v>
      </c>
      <c r="B4" s="116"/>
      <c r="C4" s="116"/>
      <c r="D4" s="116"/>
      <c r="E4" s="116"/>
      <c r="F4" s="116"/>
      <c r="G4" s="116"/>
      <c r="H4" s="116"/>
      <c r="I4" s="116"/>
    </row>
    <row r="6" spans="1:12">
      <c r="A6" s="1" t="s">
        <v>373</v>
      </c>
    </row>
    <row r="8" spans="1:12">
      <c r="A8" s="106" t="s">
        <v>3</v>
      </c>
      <c r="B8" s="106" t="s">
        <v>4</v>
      </c>
      <c r="C8" s="106" t="s">
        <v>5</v>
      </c>
      <c r="D8" s="106" t="s">
        <v>6</v>
      </c>
      <c r="E8" s="108" t="s">
        <v>7</v>
      </c>
      <c r="F8" s="110" t="s">
        <v>10</v>
      </c>
      <c r="G8" s="111"/>
      <c r="H8" s="108" t="s">
        <v>11</v>
      </c>
      <c r="I8" s="108" t="s">
        <v>147</v>
      </c>
    </row>
    <row r="9" spans="1:12" ht="47.25">
      <c r="A9" s="107"/>
      <c r="B9" s="107"/>
      <c r="C9" s="107"/>
      <c r="D9" s="107"/>
      <c r="E9" s="109"/>
      <c r="F9" s="2" t="s">
        <v>8</v>
      </c>
      <c r="G9" s="2" t="s">
        <v>9</v>
      </c>
      <c r="H9" s="109"/>
      <c r="I9" s="109"/>
      <c r="K9" s="105" t="s">
        <v>325</v>
      </c>
      <c r="L9" s="105"/>
    </row>
    <row r="10" spans="1:12">
      <c r="A10" s="18" t="s">
        <v>12</v>
      </c>
      <c r="B10" s="3"/>
      <c r="C10" s="3"/>
      <c r="D10" s="97"/>
      <c r="E10" s="97"/>
      <c r="F10" s="3"/>
      <c r="G10" s="3"/>
      <c r="H10" s="3"/>
      <c r="I10" s="4"/>
    </row>
    <row r="11" spans="1:12">
      <c r="A11" s="22"/>
      <c r="B11" s="6"/>
      <c r="C11" s="10"/>
      <c r="D11" s="98"/>
      <c r="E11" s="98"/>
      <c r="F11" s="31"/>
      <c r="G11" s="7"/>
      <c r="H11" s="7"/>
      <c r="I11" s="32"/>
      <c r="K11" s="23"/>
      <c r="L11" s="24"/>
    </row>
    <row r="12" spans="1:12" ht="48.75" customHeight="1">
      <c r="A12" s="60" t="s">
        <v>327</v>
      </c>
      <c r="B12" s="54" t="s">
        <v>152</v>
      </c>
      <c r="C12" s="49">
        <v>1405947</v>
      </c>
      <c r="D12" s="61">
        <v>42128</v>
      </c>
      <c r="E12" s="62">
        <v>42163</v>
      </c>
      <c r="F12" s="63">
        <v>1</v>
      </c>
      <c r="G12" s="64">
        <f>840374.8+560249.87</f>
        <v>1400624.67</v>
      </c>
      <c r="H12" s="56"/>
      <c r="I12" s="65" t="s">
        <v>165</v>
      </c>
      <c r="K12" s="23">
        <v>6911</v>
      </c>
      <c r="L12" s="24" t="s">
        <v>151</v>
      </c>
    </row>
    <row r="13" spans="1:12" ht="42.75" customHeight="1">
      <c r="A13" s="60" t="s">
        <v>319</v>
      </c>
      <c r="B13" s="54" t="s">
        <v>88</v>
      </c>
      <c r="C13" s="49">
        <v>1505900</v>
      </c>
      <c r="D13" s="93" t="s">
        <v>334</v>
      </c>
      <c r="E13" s="94" t="s">
        <v>335</v>
      </c>
      <c r="F13" s="63">
        <v>1</v>
      </c>
      <c r="G13" s="64">
        <v>1504565</v>
      </c>
      <c r="H13" s="56"/>
      <c r="I13" s="65" t="s">
        <v>154</v>
      </c>
      <c r="K13" s="23">
        <v>6911</v>
      </c>
      <c r="L13" s="24" t="s">
        <v>153</v>
      </c>
    </row>
    <row r="14" spans="1:12" ht="49.5" customHeight="1">
      <c r="A14" s="60" t="s">
        <v>112</v>
      </c>
      <c r="B14" s="54" t="s">
        <v>74</v>
      </c>
      <c r="C14" s="49">
        <v>1446450</v>
      </c>
      <c r="D14" s="67">
        <v>41907</v>
      </c>
      <c r="E14" s="95" t="s">
        <v>328</v>
      </c>
      <c r="F14" s="63">
        <v>1</v>
      </c>
      <c r="G14" s="64">
        <v>1444560</v>
      </c>
      <c r="H14" s="56"/>
      <c r="I14" s="65" t="s">
        <v>154</v>
      </c>
      <c r="K14" s="23">
        <v>6911</v>
      </c>
      <c r="L14" s="24" t="s">
        <v>155</v>
      </c>
    </row>
    <row r="15" spans="1:12" ht="44.25" customHeight="1">
      <c r="A15" s="60" t="s">
        <v>161</v>
      </c>
      <c r="B15" s="54" t="s">
        <v>75</v>
      </c>
      <c r="C15" s="49">
        <v>1861017</v>
      </c>
      <c r="D15" s="67">
        <v>42126</v>
      </c>
      <c r="E15" s="67">
        <v>42163</v>
      </c>
      <c r="F15" s="63">
        <v>1</v>
      </c>
      <c r="G15" s="64">
        <f>838412.35+838412.35</f>
        <v>1676824.7</v>
      </c>
      <c r="H15" s="56"/>
      <c r="I15" s="65" t="s">
        <v>157</v>
      </c>
      <c r="K15" s="23">
        <v>6911</v>
      </c>
      <c r="L15" s="24" t="s">
        <v>156</v>
      </c>
    </row>
    <row r="16" spans="1:12" ht="53.25" customHeight="1">
      <c r="A16" s="60" t="s">
        <v>160</v>
      </c>
      <c r="B16" s="54" t="s">
        <v>159</v>
      </c>
      <c r="C16" s="49">
        <v>2305855</v>
      </c>
      <c r="D16" s="67">
        <v>42126</v>
      </c>
      <c r="E16" s="68" t="s">
        <v>329</v>
      </c>
      <c r="F16" s="63">
        <v>0.6</v>
      </c>
      <c r="G16" s="64">
        <f>1147281.19+1147281.19</f>
        <v>2294562.38</v>
      </c>
      <c r="H16" s="56"/>
      <c r="I16" s="65" t="s">
        <v>157</v>
      </c>
      <c r="K16" s="23">
        <v>6911</v>
      </c>
      <c r="L16" s="24" t="s">
        <v>158</v>
      </c>
    </row>
    <row r="17" spans="1:12" ht="34.5" customHeight="1">
      <c r="A17" s="60" t="s">
        <v>164</v>
      </c>
      <c r="B17" s="54" t="s">
        <v>17</v>
      </c>
      <c r="C17" s="49">
        <v>2238748</v>
      </c>
      <c r="D17" s="94" t="s">
        <v>336</v>
      </c>
      <c r="E17" s="94" t="s">
        <v>337</v>
      </c>
      <c r="F17" s="63">
        <v>1</v>
      </c>
      <c r="G17" s="64">
        <v>2230830.79</v>
      </c>
      <c r="H17" s="56"/>
      <c r="I17" s="65" t="s">
        <v>163</v>
      </c>
      <c r="K17" s="23">
        <v>6911</v>
      </c>
      <c r="L17" s="24" t="s">
        <v>162</v>
      </c>
    </row>
    <row r="18" spans="1:12" ht="50.25" customHeight="1">
      <c r="A18" s="60" t="s">
        <v>166</v>
      </c>
      <c r="B18" s="54" t="s">
        <v>18</v>
      </c>
      <c r="C18" s="49">
        <v>1146662</v>
      </c>
      <c r="D18" s="66">
        <v>42126</v>
      </c>
      <c r="E18" s="96" t="s">
        <v>340</v>
      </c>
      <c r="F18" s="63">
        <v>1</v>
      </c>
      <c r="G18" s="64">
        <v>1142327.1299999999</v>
      </c>
      <c r="H18" s="56"/>
      <c r="I18" s="65" t="s">
        <v>165</v>
      </c>
      <c r="K18" s="23">
        <v>6911</v>
      </c>
      <c r="L18" s="24" t="s">
        <v>32</v>
      </c>
    </row>
    <row r="19" spans="1:12" ht="45" customHeight="1">
      <c r="A19" s="60" t="s">
        <v>168</v>
      </c>
      <c r="B19" s="54" t="s">
        <v>169</v>
      </c>
      <c r="C19" s="49">
        <v>388107</v>
      </c>
      <c r="D19" s="112" t="s">
        <v>331</v>
      </c>
      <c r="E19" s="113"/>
      <c r="F19" s="63">
        <v>1</v>
      </c>
      <c r="G19" s="64">
        <v>385768.45</v>
      </c>
      <c r="H19" s="56"/>
      <c r="I19" s="65" t="s">
        <v>167</v>
      </c>
      <c r="K19" s="23">
        <v>6911</v>
      </c>
      <c r="L19" s="24" t="s">
        <v>171</v>
      </c>
    </row>
    <row r="20" spans="1:12" ht="45" customHeight="1">
      <c r="A20" s="60" t="s">
        <v>172</v>
      </c>
      <c r="B20" s="54" t="s">
        <v>173</v>
      </c>
      <c r="C20" s="49">
        <v>1979401</v>
      </c>
      <c r="D20" s="67">
        <v>42126</v>
      </c>
      <c r="E20" s="67">
        <v>42163</v>
      </c>
      <c r="F20" s="63">
        <v>1</v>
      </c>
      <c r="G20" s="64">
        <f>987293.64+987293.64</f>
        <v>1974587.28</v>
      </c>
      <c r="H20" s="56"/>
      <c r="I20" s="65" t="s">
        <v>157</v>
      </c>
      <c r="K20" s="23">
        <v>6911</v>
      </c>
      <c r="L20" s="24" t="s">
        <v>170</v>
      </c>
    </row>
    <row r="21" spans="1:12" ht="42" customHeight="1">
      <c r="A21" s="60" t="s">
        <v>176</v>
      </c>
      <c r="B21" s="54" t="s">
        <v>175</v>
      </c>
      <c r="C21" s="49">
        <v>2593367.1</v>
      </c>
      <c r="D21" s="67">
        <v>42126</v>
      </c>
      <c r="E21" s="67">
        <v>42163</v>
      </c>
      <c r="F21" s="63">
        <v>1</v>
      </c>
      <c r="G21" s="64">
        <f>1293521.53+1293521.54</f>
        <v>2587043.0700000003</v>
      </c>
      <c r="H21" s="56"/>
      <c r="I21" s="65" t="s">
        <v>157</v>
      </c>
      <c r="K21" s="23">
        <v>6911</v>
      </c>
      <c r="L21" s="24" t="s">
        <v>174</v>
      </c>
    </row>
    <row r="22" spans="1:12" ht="38.25" customHeight="1">
      <c r="A22" s="60" t="s">
        <v>179</v>
      </c>
      <c r="B22" s="54" t="s">
        <v>180</v>
      </c>
      <c r="C22" s="49">
        <v>53873.5</v>
      </c>
      <c r="D22" s="94" t="s">
        <v>338</v>
      </c>
      <c r="E22" s="94" t="s">
        <v>339</v>
      </c>
      <c r="F22" s="69">
        <v>1</v>
      </c>
      <c r="G22" s="56">
        <f>+C22</f>
        <v>53873.5</v>
      </c>
      <c r="H22" s="56"/>
      <c r="I22" s="58" t="s">
        <v>178</v>
      </c>
      <c r="K22" s="23">
        <v>6911</v>
      </c>
      <c r="L22" s="24" t="s">
        <v>177</v>
      </c>
    </row>
    <row r="23" spans="1:12" ht="32.25" customHeight="1">
      <c r="A23" s="60" t="s">
        <v>182</v>
      </c>
      <c r="B23" s="54" t="s">
        <v>175</v>
      </c>
      <c r="C23" s="49">
        <v>1638590</v>
      </c>
      <c r="D23" s="112" t="s">
        <v>330</v>
      </c>
      <c r="E23" s="113"/>
      <c r="F23" s="57"/>
      <c r="G23" s="56">
        <f t="shared" ref="G23:G39" si="0">+C23</f>
        <v>1638590</v>
      </c>
      <c r="H23" s="56"/>
      <c r="I23" s="58" t="s">
        <v>178</v>
      </c>
      <c r="K23" s="23">
        <v>6911</v>
      </c>
      <c r="L23" s="24" t="s">
        <v>181</v>
      </c>
    </row>
    <row r="24" spans="1:12" ht="34.5" customHeight="1">
      <c r="A24" s="60" t="s">
        <v>320</v>
      </c>
      <c r="B24" s="54" t="s">
        <v>16</v>
      </c>
      <c r="C24" s="49">
        <v>1236108</v>
      </c>
      <c r="D24" s="68"/>
      <c r="E24" s="68"/>
      <c r="F24" s="69"/>
      <c r="G24" s="56">
        <f t="shared" si="0"/>
        <v>1236108</v>
      </c>
      <c r="H24" s="56"/>
      <c r="I24" s="58" t="s">
        <v>178</v>
      </c>
      <c r="K24" s="23">
        <v>6911</v>
      </c>
      <c r="L24" s="24" t="s">
        <v>183</v>
      </c>
    </row>
    <row r="25" spans="1:12" ht="29.25" customHeight="1">
      <c r="A25" s="60" t="s">
        <v>185</v>
      </c>
      <c r="B25" s="54" t="s">
        <v>186</v>
      </c>
      <c r="C25" s="49">
        <v>3268546</v>
      </c>
      <c r="D25" s="112" t="s">
        <v>341</v>
      </c>
      <c r="E25" s="113"/>
      <c r="F25" s="69"/>
      <c r="G25" s="56">
        <f t="shared" si="0"/>
        <v>3268546</v>
      </c>
      <c r="H25" s="56"/>
      <c r="I25" s="58" t="s">
        <v>178</v>
      </c>
      <c r="K25" s="23">
        <v>6911</v>
      </c>
      <c r="L25" s="24" t="s">
        <v>184</v>
      </c>
    </row>
    <row r="26" spans="1:12" ht="36" customHeight="1">
      <c r="A26" s="60" t="s">
        <v>189</v>
      </c>
      <c r="B26" s="54" t="s">
        <v>188</v>
      </c>
      <c r="C26" s="49">
        <v>1222074</v>
      </c>
      <c r="D26" s="112" t="s">
        <v>342</v>
      </c>
      <c r="E26" s="113"/>
      <c r="F26" s="69">
        <v>1</v>
      </c>
      <c r="G26" s="56">
        <f t="shared" si="0"/>
        <v>1222074</v>
      </c>
      <c r="H26" s="56"/>
      <c r="I26" s="58" t="s">
        <v>178</v>
      </c>
      <c r="K26" s="23">
        <v>6911</v>
      </c>
      <c r="L26" s="24" t="s">
        <v>187</v>
      </c>
    </row>
    <row r="27" spans="1:12" ht="31.5" customHeight="1">
      <c r="A27" s="60" t="s">
        <v>191</v>
      </c>
      <c r="B27" s="54" t="s">
        <v>192</v>
      </c>
      <c r="C27" s="49">
        <v>500000</v>
      </c>
      <c r="D27" s="112" t="s">
        <v>341</v>
      </c>
      <c r="E27" s="113"/>
      <c r="F27" s="69"/>
      <c r="G27" s="56">
        <f t="shared" si="0"/>
        <v>500000</v>
      </c>
      <c r="H27" s="56"/>
      <c r="I27" s="58" t="s">
        <v>178</v>
      </c>
      <c r="K27" s="23">
        <v>6911</v>
      </c>
      <c r="L27" s="24" t="s">
        <v>190</v>
      </c>
    </row>
    <row r="28" spans="1:12" ht="36.75" customHeight="1">
      <c r="A28" s="60" t="s">
        <v>195</v>
      </c>
      <c r="B28" s="54" t="s">
        <v>194</v>
      </c>
      <c r="C28" s="49">
        <v>200000</v>
      </c>
      <c r="D28" s="112" t="s">
        <v>341</v>
      </c>
      <c r="E28" s="113"/>
      <c r="F28" s="69"/>
      <c r="G28" s="56">
        <f t="shared" si="0"/>
        <v>200000</v>
      </c>
      <c r="H28" s="56"/>
      <c r="I28" s="58" t="s">
        <v>178</v>
      </c>
      <c r="K28" s="23">
        <v>6911</v>
      </c>
      <c r="L28" s="24" t="s">
        <v>193</v>
      </c>
    </row>
    <row r="29" spans="1:12" ht="47.25" customHeight="1">
      <c r="A29" s="60" t="s">
        <v>197</v>
      </c>
      <c r="B29" s="54" t="s">
        <v>321</v>
      </c>
      <c r="C29" s="49">
        <v>300000</v>
      </c>
      <c r="D29" s="112" t="s">
        <v>341</v>
      </c>
      <c r="E29" s="113"/>
      <c r="F29" s="69"/>
      <c r="G29" s="56">
        <f t="shared" si="0"/>
        <v>300000</v>
      </c>
      <c r="H29" s="56"/>
      <c r="I29" s="58" t="s">
        <v>178</v>
      </c>
      <c r="K29" s="23">
        <v>6911</v>
      </c>
      <c r="L29" s="24" t="s">
        <v>196</v>
      </c>
    </row>
    <row r="30" spans="1:12" ht="29.25" customHeight="1">
      <c r="A30" s="60" t="s">
        <v>199</v>
      </c>
      <c r="B30" s="70" t="s">
        <v>16</v>
      </c>
      <c r="C30" s="49">
        <v>3751791</v>
      </c>
      <c r="D30" s="68"/>
      <c r="E30" s="68"/>
      <c r="F30" s="69"/>
      <c r="G30" s="56">
        <f t="shared" si="0"/>
        <v>3751791</v>
      </c>
      <c r="H30" s="56"/>
      <c r="I30" s="58" t="s">
        <v>178</v>
      </c>
      <c r="K30" s="23">
        <v>6911</v>
      </c>
      <c r="L30" s="24" t="s">
        <v>198</v>
      </c>
    </row>
    <row r="31" spans="1:12" ht="29.25" customHeight="1">
      <c r="A31" s="60" t="s">
        <v>201</v>
      </c>
      <c r="B31" s="71" t="s">
        <v>173</v>
      </c>
      <c r="C31" s="49">
        <v>1999787</v>
      </c>
      <c r="D31" s="112" t="s">
        <v>341</v>
      </c>
      <c r="E31" s="113"/>
      <c r="F31" s="69"/>
      <c r="G31" s="56">
        <f t="shared" si="0"/>
        <v>1999787</v>
      </c>
      <c r="H31" s="56"/>
      <c r="I31" s="58" t="s">
        <v>178</v>
      </c>
      <c r="K31" s="23">
        <v>6911</v>
      </c>
      <c r="L31" s="24" t="s">
        <v>200</v>
      </c>
    </row>
    <row r="32" spans="1:12" ht="33" customHeight="1">
      <c r="A32" s="53" t="s">
        <v>283</v>
      </c>
      <c r="B32" s="54" t="s">
        <v>284</v>
      </c>
      <c r="C32" s="55">
        <v>94205</v>
      </c>
      <c r="D32" s="94" t="s">
        <v>343</v>
      </c>
      <c r="E32" s="94" t="s">
        <v>344</v>
      </c>
      <c r="F32" s="69">
        <v>1</v>
      </c>
      <c r="G32" s="56">
        <f t="shared" si="0"/>
        <v>94205</v>
      </c>
      <c r="H32" s="56"/>
      <c r="I32" s="58" t="s">
        <v>178</v>
      </c>
      <c r="K32" s="30" t="s">
        <v>70</v>
      </c>
      <c r="L32" s="27" t="s">
        <v>282</v>
      </c>
    </row>
    <row r="33" spans="1:12" ht="51" customHeight="1">
      <c r="A33" s="53" t="s">
        <v>286</v>
      </c>
      <c r="B33" s="54" t="s">
        <v>287</v>
      </c>
      <c r="C33" s="55">
        <v>53771</v>
      </c>
      <c r="D33" s="94" t="s">
        <v>340</v>
      </c>
      <c r="E33" s="94" t="s">
        <v>345</v>
      </c>
      <c r="F33" s="69">
        <v>1</v>
      </c>
      <c r="G33" s="56">
        <f t="shared" si="0"/>
        <v>53771</v>
      </c>
      <c r="H33" s="56"/>
      <c r="I33" s="58" t="s">
        <v>178</v>
      </c>
      <c r="K33" s="30" t="s">
        <v>70</v>
      </c>
      <c r="L33" s="27" t="s">
        <v>285</v>
      </c>
    </row>
    <row r="34" spans="1:12" ht="36" customHeight="1">
      <c r="A34" s="53" t="s">
        <v>289</v>
      </c>
      <c r="B34" s="54" t="s">
        <v>290</v>
      </c>
      <c r="C34" s="55">
        <v>35805</v>
      </c>
      <c r="D34" s="112" t="s">
        <v>341</v>
      </c>
      <c r="E34" s="113"/>
      <c r="F34" s="69"/>
      <c r="G34" s="56">
        <f t="shared" si="0"/>
        <v>35805</v>
      </c>
      <c r="H34" s="56"/>
      <c r="I34" s="58" t="s">
        <v>178</v>
      </c>
      <c r="K34" s="30" t="s">
        <v>70</v>
      </c>
      <c r="L34" s="27" t="s">
        <v>288</v>
      </c>
    </row>
    <row r="35" spans="1:12" ht="46.5" customHeight="1">
      <c r="A35" s="53" t="s">
        <v>292</v>
      </c>
      <c r="B35" s="54" t="s">
        <v>84</v>
      </c>
      <c r="C35" s="55">
        <v>171928</v>
      </c>
      <c r="D35" s="112" t="s">
        <v>341</v>
      </c>
      <c r="E35" s="113"/>
      <c r="F35" s="69"/>
      <c r="G35" s="56">
        <f t="shared" si="0"/>
        <v>171928</v>
      </c>
      <c r="H35" s="56"/>
      <c r="I35" s="58" t="s">
        <v>178</v>
      </c>
      <c r="K35" s="30" t="s">
        <v>70</v>
      </c>
      <c r="L35" s="27" t="s">
        <v>291</v>
      </c>
    </row>
    <row r="36" spans="1:12" ht="36" customHeight="1">
      <c r="A36" s="53" t="s">
        <v>289</v>
      </c>
      <c r="B36" s="54" t="s">
        <v>294</v>
      </c>
      <c r="C36" s="55">
        <v>33622</v>
      </c>
      <c r="D36" s="112" t="s">
        <v>341</v>
      </c>
      <c r="E36" s="113"/>
      <c r="F36" s="69"/>
      <c r="G36" s="56">
        <f t="shared" si="0"/>
        <v>33622</v>
      </c>
      <c r="H36" s="56"/>
      <c r="I36" s="58" t="s">
        <v>178</v>
      </c>
      <c r="K36" s="30" t="s">
        <v>70</v>
      </c>
      <c r="L36" s="27" t="s">
        <v>293</v>
      </c>
    </row>
    <row r="37" spans="1:12" ht="39.75" customHeight="1">
      <c r="A37" s="53" t="s">
        <v>296</v>
      </c>
      <c r="B37" s="54" t="s">
        <v>297</v>
      </c>
      <c r="C37" s="72">
        <v>97283</v>
      </c>
      <c r="D37" s="94" t="s">
        <v>346</v>
      </c>
      <c r="E37" s="94" t="s">
        <v>347</v>
      </c>
      <c r="F37" s="69">
        <v>1</v>
      </c>
      <c r="G37" s="56">
        <f t="shared" si="0"/>
        <v>97283</v>
      </c>
      <c r="H37" s="56"/>
      <c r="I37" s="58" t="s">
        <v>178</v>
      </c>
      <c r="K37" s="30" t="s">
        <v>70</v>
      </c>
      <c r="L37" s="27" t="s">
        <v>295</v>
      </c>
    </row>
    <row r="38" spans="1:12" ht="33.75" customHeight="1">
      <c r="A38" s="53" t="s">
        <v>299</v>
      </c>
      <c r="B38" s="54" t="s">
        <v>300</v>
      </c>
      <c r="C38" s="73">
        <v>399302</v>
      </c>
      <c r="D38" s="112" t="s">
        <v>341</v>
      </c>
      <c r="E38" s="113"/>
      <c r="F38" s="69"/>
      <c r="G38" s="56">
        <f t="shared" si="0"/>
        <v>399302</v>
      </c>
      <c r="H38" s="56"/>
      <c r="I38" s="58" t="s">
        <v>178</v>
      </c>
      <c r="K38" s="30" t="s">
        <v>70</v>
      </c>
      <c r="L38" s="27" t="s">
        <v>298</v>
      </c>
    </row>
    <row r="39" spans="1:12" ht="34.5" customHeight="1">
      <c r="A39" s="53" t="s">
        <v>302</v>
      </c>
      <c r="B39" s="54" t="s">
        <v>303</v>
      </c>
      <c r="C39" s="73">
        <v>40520</v>
      </c>
      <c r="D39" s="94" t="s">
        <v>348</v>
      </c>
      <c r="E39" s="94" t="s">
        <v>349</v>
      </c>
      <c r="F39" s="69">
        <v>1</v>
      </c>
      <c r="G39" s="56">
        <f t="shared" si="0"/>
        <v>40520</v>
      </c>
      <c r="H39" s="56"/>
      <c r="I39" s="58" t="s">
        <v>178</v>
      </c>
      <c r="K39" s="30" t="s">
        <v>70</v>
      </c>
      <c r="L39" s="27" t="s">
        <v>301</v>
      </c>
    </row>
    <row r="40" spans="1:12" ht="51" customHeight="1">
      <c r="A40" s="53" t="s">
        <v>307</v>
      </c>
      <c r="B40" s="54" t="s">
        <v>309</v>
      </c>
      <c r="C40" s="73">
        <v>1500750</v>
      </c>
      <c r="D40" s="112" t="s">
        <v>330</v>
      </c>
      <c r="E40" s="113"/>
      <c r="F40" s="69"/>
      <c r="G40" s="55">
        <v>1500300</v>
      </c>
      <c r="H40" s="56"/>
      <c r="I40" s="74" t="s">
        <v>178</v>
      </c>
      <c r="K40" s="30" t="s">
        <v>70</v>
      </c>
      <c r="L40" s="27" t="s">
        <v>304</v>
      </c>
    </row>
    <row r="41" spans="1:12" ht="48" customHeight="1">
      <c r="A41" s="53" t="s">
        <v>308</v>
      </c>
      <c r="B41" s="54" t="s">
        <v>309</v>
      </c>
      <c r="C41" s="73">
        <v>1500000</v>
      </c>
      <c r="D41" s="112" t="s">
        <v>330</v>
      </c>
      <c r="E41" s="113"/>
      <c r="F41" s="69"/>
      <c r="G41" s="55">
        <v>1499520</v>
      </c>
      <c r="H41" s="56"/>
      <c r="I41" s="74" t="s">
        <v>178</v>
      </c>
      <c r="K41" s="30" t="s">
        <v>70</v>
      </c>
      <c r="L41" s="27" t="s">
        <v>305</v>
      </c>
    </row>
    <row r="42" spans="1:12" ht="51" customHeight="1">
      <c r="A42" s="53" t="s">
        <v>308</v>
      </c>
      <c r="B42" s="54" t="s">
        <v>309</v>
      </c>
      <c r="C42" s="73">
        <v>1652550</v>
      </c>
      <c r="D42" s="112" t="s">
        <v>330</v>
      </c>
      <c r="E42" s="113"/>
      <c r="F42" s="69"/>
      <c r="G42" s="55">
        <v>1651950</v>
      </c>
      <c r="H42" s="56"/>
      <c r="I42" s="74" t="s">
        <v>178</v>
      </c>
      <c r="K42" s="30" t="s">
        <v>70</v>
      </c>
      <c r="L42" s="27" t="s">
        <v>306</v>
      </c>
    </row>
    <row r="43" spans="1:12" ht="19.5" customHeight="1">
      <c r="A43" s="75" t="s">
        <v>315</v>
      </c>
      <c r="B43" s="54"/>
      <c r="C43" s="76">
        <v>10227000</v>
      </c>
      <c r="D43" s="112" t="s">
        <v>331</v>
      </c>
      <c r="E43" s="113"/>
      <c r="F43" s="69"/>
      <c r="G43" s="56">
        <f t="shared" ref="G43:G51" si="1">+C43</f>
        <v>10227000</v>
      </c>
      <c r="H43" s="56"/>
      <c r="I43" s="74" t="s">
        <v>178</v>
      </c>
      <c r="K43" s="52" t="s">
        <v>314</v>
      </c>
      <c r="L43" s="27" t="s">
        <v>310</v>
      </c>
    </row>
    <row r="44" spans="1:12" ht="19.5" customHeight="1">
      <c r="A44" s="75" t="s">
        <v>316</v>
      </c>
      <c r="B44" s="54"/>
      <c r="C44" s="76">
        <v>15000000</v>
      </c>
      <c r="D44" s="112" t="s">
        <v>331</v>
      </c>
      <c r="E44" s="113"/>
      <c r="F44" s="69"/>
      <c r="G44" s="56">
        <f t="shared" si="1"/>
        <v>15000000</v>
      </c>
      <c r="H44" s="56"/>
      <c r="I44" s="74" t="s">
        <v>178</v>
      </c>
      <c r="K44" s="52" t="s">
        <v>314</v>
      </c>
      <c r="L44" s="27" t="s">
        <v>311</v>
      </c>
    </row>
    <row r="45" spans="1:12" ht="20.25" customHeight="1">
      <c r="A45" s="75" t="s">
        <v>316</v>
      </c>
      <c r="B45" s="54"/>
      <c r="C45" s="76">
        <v>9645000</v>
      </c>
      <c r="D45" s="112" t="s">
        <v>331</v>
      </c>
      <c r="E45" s="113"/>
      <c r="F45" s="69"/>
      <c r="G45" s="56">
        <f t="shared" si="1"/>
        <v>9645000</v>
      </c>
      <c r="H45" s="56"/>
      <c r="I45" s="74" t="s">
        <v>178</v>
      </c>
      <c r="K45" s="52" t="s">
        <v>314</v>
      </c>
      <c r="L45" s="27" t="s">
        <v>312</v>
      </c>
    </row>
    <row r="46" spans="1:12" ht="18.75" customHeight="1">
      <c r="A46" s="75" t="s">
        <v>316</v>
      </c>
      <c r="B46" s="54"/>
      <c r="C46" s="76">
        <v>15115000</v>
      </c>
      <c r="D46" s="112" t="s">
        <v>331</v>
      </c>
      <c r="E46" s="113"/>
      <c r="F46" s="69"/>
      <c r="G46" s="56">
        <f t="shared" si="1"/>
        <v>15115000</v>
      </c>
      <c r="H46" s="56"/>
      <c r="I46" s="74" t="s">
        <v>178</v>
      </c>
      <c r="K46" s="52" t="s">
        <v>314</v>
      </c>
      <c r="L46" s="27" t="s">
        <v>313</v>
      </c>
    </row>
    <row r="47" spans="1:12" ht="19.5" customHeight="1">
      <c r="A47" s="75" t="s">
        <v>318</v>
      </c>
      <c r="B47" s="54"/>
      <c r="C47" s="76">
        <v>55336869.380000003</v>
      </c>
      <c r="D47" s="68"/>
      <c r="E47" s="68"/>
      <c r="F47" s="69"/>
      <c r="G47" s="56">
        <f t="shared" si="1"/>
        <v>55336869.380000003</v>
      </c>
      <c r="H47" s="56"/>
      <c r="I47" s="74" t="s">
        <v>178</v>
      </c>
      <c r="K47" s="52" t="s">
        <v>317</v>
      </c>
      <c r="L47" s="27"/>
    </row>
    <row r="48" spans="1:12" ht="37.5" customHeight="1">
      <c r="A48" s="53" t="s">
        <v>271</v>
      </c>
      <c r="B48" s="77" t="s">
        <v>272</v>
      </c>
      <c r="C48" s="55">
        <v>480303.98</v>
      </c>
      <c r="D48" s="99"/>
      <c r="E48" s="99"/>
      <c r="F48" s="79"/>
      <c r="G48" s="56">
        <f t="shared" si="1"/>
        <v>480303.98</v>
      </c>
      <c r="H48" s="78"/>
      <c r="I48" s="58" t="s">
        <v>178</v>
      </c>
      <c r="K48" s="51" t="s">
        <v>264</v>
      </c>
      <c r="L48" s="27" t="s">
        <v>270</v>
      </c>
    </row>
    <row r="49" spans="1:12" ht="42.75" customHeight="1">
      <c r="A49" s="53" t="s">
        <v>263</v>
      </c>
      <c r="B49" s="54" t="s">
        <v>18</v>
      </c>
      <c r="C49" s="80">
        <v>330891.11</v>
      </c>
      <c r="D49" s="112" t="s">
        <v>331</v>
      </c>
      <c r="E49" s="113"/>
      <c r="F49" s="57"/>
      <c r="G49" s="56">
        <f t="shared" si="1"/>
        <v>330891.11</v>
      </c>
      <c r="H49" s="56"/>
      <c r="I49" s="58" t="s">
        <v>178</v>
      </c>
      <c r="K49" s="30">
        <v>3917</v>
      </c>
      <c r="L49" s="27" t="s">
        <v>262</v>
      </c>
    </row>
    <row r="50" spans="1:12" ht="41.25" customHeight="1">
      <c r="A50" s="53" t="s">
        <v>278</v>
      </c>
      <c r="B50" s="77" t="s">
        <v>276</v>
      </c>
      <c r="C50" s="55">
        <v>1020320</v>
      </c>
      <c r="D50" s="99"/>
      <c r="E50" s="99"/>
      <c r="F50" s="79"/>
      <c r="G50" s="56">
        <f t="shared" si="1"/>
        <v>1020320</v>
      </c>
      <c r="H50" s="78"/>
      <c r="I50" s="58" t="s">
        <v>178</v>
      </c>
      <c r="K50" s="30" t="s">
        <v>273</v>
      </c>
      <c r="L50" s="27" t="s">
        <v>275</v>
      </c>
    </row>
    <row r="51" spans="1:12" ht="40.5" customHeight="1">
      <c r="A51" s="53" t="s">
        <v>277</v>
      </c>
      <c r="B51" s="77" t="s">
        <v>276</v>
      </c>
      <c r="C51" s="55">
        <v>37000000</v>
      </c>
      <c r="D51" s="99"/>
      <c r="E51" s="99"/>
      <c r="F51" s="79"/>
      <c r="G51" s="56">
        <f t="shared" si="1"/>
        <v>37000000</v>
      </c>
      <c r="H51" s="78"/>
      <c r="I51" s="58" t="s">
        <v>178</v>
      </c>
      <c r="K51" s="30" t="s">
        <v>273</v>
      </c>
      <c r="L51" s="27" t="s">
        <v>274</v>
      </c>
    </row>
    <row r="52" spans="1:12" ht="44.25" customHeight="1">
      <c r="A52" s="81" t="s">
        <v>22</v>
      </c>
      <c r="B52" s="70"/>
      <c r="C52" s="56"/>
      <c r="D52" s="68"/>
      <c r="E52" s="68"/>
      <c r="F52" s="69"/>
      <c r="G52" s="56"/>
      <c r="H52" s="56"/>
      <c r="I52" s="82"/>
      <c r="K52" s="46"/>
      <c r="L52" s="46"/>
    </row>
    <row r="53" spans="1:12" ht="33.75" customHeight="1">
      <c r="A53" s="53" t="s">
        <v>203</v>
      </c>
      <c r="B53" s="54" t="s">
        <v>19</v>
      </c>
      <c r="C53" s="42">
        <v>644000</v>
      </c>
      <c r="D53" s="94" t="s">
        <v>350</v>
      </c>
      <c r="E53" s="94" t="s">
        <v>351</v>
      </c>
      <c r="F53" s="83">
        <v>1</v>
      </c>
      <c r="G53" s="42">
        <v>643430</v>
      </c>
      <c r="H53" s="56"/>
      <c r="I53" s="65" t="s">
        <v>154</v>
      </c>
      <c r="J53" s="48"/>
      <c r="K53" s="50" t="s">
        <v>13</v>
      </c>
      <c r="L53" s="27" t="s">
        <v>202</v>
      </c>
    </row>
    <row r="54" spans="1:12" ht="27.75" customHeight="1">
      <c r="A54" s="53" t="s">
        <v>206</v>
      </c>
      <c r="B54" s="54" t="s">
        <v>16</v>
      </c>
      <c r="C54" s="84">
        <v>314800</v>
      </c>
      <c r="D54" s="94" t="s">
        <v>352</v>
      </c>
      <c r="E54" s="94" t="s">
        <v>352</v>
      </c>
      <c r="F54" s="83">
        <v>1</v>
      </c>
      <c r="G54" s="42">
        <v>314600</v>
      </c>
      <c r="H54" s="56"/>
      <c r="I54" s="65" t="s">
        <v>205</v>
      </c>
      <c r="K54" s="50" t="s">
        <v>13</v>
      </c>
      <c r="L54" s="27" t="s">
        <v>204</v>
      </c>
    </row>
    <row r="55" spans="1:12" ht="49.5" customHeight="1">
      <c r="A55" s="53" t="s">
        <v>209</v>
      </c>
      <c r="B55" s="54" t="s">
        <v>93</v>
      </c>
      <c r="C55" s="55">
        <v>4175839</v>
      </c>
      <c r="D55" s="94" t="s">
        <v>353</v>
      </c>
      <c r="E55" s="68" t="s">
        <v>329</v>
      </c>
      <c r="F55" s="83">
        <v>0.35</v>
      </c>
      <c r="G55" s="55">
        <v>4170057.2</v>
      </c>
      <c r="H55" s="56"/>
      <c r="I55" s="65" t="s">
        <v>208</v>
      </c>
      <c r="K55" s="50" t="s">
        <v>13</v>
      </c>
      <c r="L55" s="27" t="s">
        <v>207</v>
      </c>
    </row>
    <row r="56" spans="1:12" ht="38.25" customHeight="1">
      <c r="A56" s="53" t="s">
        <v>212</v>
      </c>
      <c r="B56" s="85" t="s">
        <v>94</v>
      </c>
      <c r="C56" s="55">
        <v>3652065</v>
      </c>
      <c r="D56" s="66">
        <v>42115</v>
      </c>
      <c r="E56" s="86" t="s">
        <v>329</v>
      </c>
      <c r="F56" s="83">
        <v>0.6</v>
      </c>
      <c r="G56" s="55">
        <v>2185596.7200000002</v>
      </c>
      <c r="H56" s="56"/>
      <c r="I56" s="65" t="s">
        <v>211</v>
      </c>
      <c r="K56" s="50" t="s">
        <v>13</v>
      </c>
      <c r="L56" s="27" t="s">
        <v>210</v>
      </c>
    </row>
    <row r="57" spans="1:12" ht="47.25" customHeight="1">
      <c r="A57" s="53" t="s">
        <v>322</v>
      </c>
      <c r="B57" s="54" t="s">
        <v>15</v>
      </c>
      <c r="C57" s="55">
        <v>1794383</v>
      </c>
      <c r="D57" s="94" t="s">
        <v>354</v>
      </c>
      <c r="E57" s="94" t="s">
        <v>355</v>
      </c>
      <c r="F57" s="83">
        <v>1</v>
      </c>
      <c r="G57" s="55">
        <f>1071690.75+714460.5</f>
        <v>1786151.25</v>
      </c>
      <c r="H57" s="56"/>
      <c r="I57" s="65" t="s">
        <v>165</v>
      </c>
      <c r="K57" s="50" t="s">
        <v>13</v>
      </c>
      <c r="L57" s="27" t="s">
        <v>213</v>
      </c>
    </row>
    <row r="58" spans="1:12" ht="52.5" customHeight="1">
      <c r="A58" s="53" t="s">
        <v>214</v>
      </c>
      <c r="B58" s="54" t="s">
        <v>215</v>
      </c>
      <c r="C58" s="55">
        <v>4076795</v>
      </c>
      <c r="D58" s="94" t="s">
        <v>356</v>
      </c>
      <c r="E58" s="68" t="s">
        <v>329</v>
      </c>
      <c r="F58" s="69">
        <v>0.35</v>
      </c>
      <c r="G58" s="56">
        <f>+C58</f>
        <v>4076795</v>
      </c>
      <c r="H58" s="56"/>
      <c r="I58" s="58" t="s">
        <v>178</v>
      </c>
      <c r="K58" s="50" t="s">
        <v>13</v>
      </c>
      <c r="L58" s="27" t="s">
        <v>61</v>
      </c>
    </row>
    <row r="59" spans="1:12" ht="48" customHeight="1">
      <c r="A59" s="53" t="s">
        <v>216</v>
      </c>
      <c r="B59" s="54" t="s">
        <v>217</v>
      </c>
      <c r="C59" s="55">
        <v>2692805</v>
      </c>
      <c r="D59" s="68"/>
      <c r="E59" s="68"/>
      <c r="F59" s="69"/>
      <c r="G59" s="56">
        <f t="shared" ref="G59:G77" si="2">+C59</f>
        <v>2692805</v>
      </c>
      <c r="H59" s="56"/>
      <c r="I59" s="58" t="s">
        <v>178</v>
      </c>
      <c r="K59" s="50" t="s">
        <v>13</v>
      </c>
      <c r="L59" s="27" t="s">
        <v>62</v>
      </c>
    </row>
    <row r="60" spans="1:12" ht="30" customHeight="1">
      <c r="A60" s="53" t="s">
        <v>219</v>
      </c>
      <c r="B60" s="54" t="s">
        <v>220</v>
      </c>
      <c r="C60" s="55">
        <v>1096696</v>
      </c>
      <c r="D60" s="94" t="s">
        <v>357</v>
      </c>
      <c r="E60" s="68"/>
      <c r="F60" s="57">
        <v>1</v>
      </c>
      <c r="G60" s="56">
        <f t="shared" si="2"/>
        <v>1096696</v>
      </c>
      <c r="H60" s="56"/>
      <c r="I60" s="58" t="s">
        <v>178</v>
      </c>
      <c r="K60" s="50" t="s">
        <v>13</v>
      </c>
      <c r="L60" s="27" t="s">
        <v>218</v>
      </c>
    </row>
    <row r="61" spans="1:12" ht="36.75" customHeight="1">
      <c r="A61" s="53" t="s">
        <v>323</v>
      </c>
      <c r="B61" s="54" t="s">
        <v>222</v>
      </c>
      <c r="C61" s="55">
        <v>2464200</v>
      </c>
      <c r="D61" s="94" t="s">
        <v>358</v>
      </c>
      <c r="E61" s="94" t="s">
        <v>359</v>
      </c>
      <c r="F61" s="57">
        <v>1</v>
      </c>
      <c r="G61" s="56">
        <f t="shared" si="2"/>
        <v>2464200</v>
      </c>
      <c r="H61" s="56"/>
      <c r="I61" s="58" t="s">
        <v>178</v>
      </c>
      <c r="K61" s="50" t="s">
        <v>13</v>
      </c>
      <c r="L61" s="27" t="s">
        <v>221</v>
      </c>
    </row>
    <row r="62" spans="1:12" ht="42" customHeight="1">
      <c r="A62" s="53" t="s">
        <v>324</v>
      </c>
      <c r="B62" s="54" t="s">
        <v>21</v>
      </c>
      <c r="C62" s="55">
        <v>5274600</v>
      </c>
      <c r="D62" s="94" t="s">
        <v>360</v>
      </c>
      <c r="E62" s="94" t="s">
        <v>361</v>
      </c>
      <c r="F62" s="57">
        <v>1</v>
      </c>
      <c r="G62" s="56">
        <f t="shared" si="2"/>
        <v>5274600</v>
      </c>
      <c r="H62" s="56"/>
      <c r="I62" s="58" t="s">
        <v>178</v>
      </c>
      <c r="K62" s="50" t="s">
        <v>13</v>
      </c>
      <c r="L62" s="27" t="s">
        <v>223</v>
      </c>
    </row>
    <row r="63" spans="1:12" ht="36" customHeight="1">
      <c r="A63" s="53" t="s">
        <v>225</v>
      </c>
      <c r="B63" s="54" t="s">
        <v>226</v>
      </c>
      <c r="C63" s="55">
        <v>1762300</v>
      </c>
      <c r="D63" s="68"/>
      <c r="E63" s="68"/>
      <c r="F63" s="57"/>
      <c r="G63" s="56">
        <f t="shared" si="2"/>
        <v>1762300</v>
      </c>
      <c r="H63" s="56"/>
      <c r="I63" s="58" t="s">
        <v>178</v>
      </c>
      <c r="K63" s="50" t="s">
        <v>13</v>
      </c>
      <c r="L63" s="27" t="s">
        <v>224</v>
      </c>
    </row>
    <row r="64" spans="1:12" ht="28.5" customHeight="1">
      <c r="A64" s="53" t="s">
        <v>228</v>
      </c>
      <c r="B64" s="54" t="s">
        <v>21</v>
      </c>
      <c r="C64" s="55">
        <v>1701800</v>
      </c>
      <c r="D64" s="94" t="s">
        <v>362</v>
      </c>
      <c r="E64" s="94" t="s">
        <v>363</v>
      </c>
      <c r="F64" s="57">
        <v>1</v>
      </c>
      <c r="G64" s="56">
        <f t="shared" si="2"/>
        <v>1701800</v>
      </c>
      <c r="H64" s="56"/>
      <c r="I64" s="58" t="s">
        <v>178</v>
      </c>
      <c r="K64" s="50" t="s">
        <v>13</v>
      </c>
      <c r="L64" s="27" t="s">
        <v>227</v>
      </c>
    </row>
    <row r="65" spans="1:12" ht="51.75" customHeight="1">
      <c r="A65" s="53" t="s">
        <v>230</v>
      </c>
      <c r="B65" s="54" t="s">
        <v>229</v>
      </c>
      <c r="C65" s="55">
        <v>790400</v>
      </c>
      <c r="D65" s="94" t="s">
        <v>364</v>
      </c>
      <c r="E65" s="94" t="s">
        <v>365</v>
      </c>
      <c r="F65" s="57">
        <v>1</v>
      </c>
      <c r="G65" s="56">
        <f t="shared" si="2"/>
        <v>790400</v>
      </c>
      <c r="H65" s="56"/>
      <c r="I65" s="58" t="s">
        <v>178</v>
      </c>
      <c r="K65" s="50" t="s">
        <v>13</v>
      </c>
      <c r="L65" s="27" t="s">
        <v>232</v>
      </c>
    </row>
    <row r="66" spans="1:12" ht="35.25" customHeight="1">
      <c r="A66" s="53" t="s">
        <v>233</v>
      </c>
      <c r="B66" s="54" t="s">
        <v>234</v>
      </c>
      <c r="C66" s="55">
        <v>1918704</v>
      </c>
      <c r="D66" s="94" t="s">
        <v>366</v>
      </c>
      <c r="E66" s="68" t="s">
        <v>329</v>
      </c>
      <c r="F66" s="57">
        <v>0.83819999999999995</v>
      </c>
      <c r="G66" s="56">
        <f t="shared" si="2"/>
        <v>1918704</v>
      </c>
      <c r="H66" s="56"/>
      <c r="I66" s="58" t="s">
        <v>178</v>
      </c>
      <c r="K66" s="50" t="s">
        <v>13</v>
      </c>
      <c r="L66" s="27" t="s">
        <v>231</v>
      </c>
    </row>
    <row r="67" spans="1:12" ht="26.25" customHeight="1">
      <c r="A67" s="53" t="s">
        <v>236</v>
      </c>
      <c r="B67" s="54" t="s">
        <v>18</v>
      </c>
      <c r="C67" s="55">
        <v>2802300</v>
      </c>
      <c r="D67" s="94" t="s">
        <v>367</v>
      </c>
      <c r="E67" s="94" t="s">
        <v>368</v>
      </c>
      <c r="F67" s="57">
        <v>1</v>
      </c>
      <c r="G67" s="56">
        <f t="shared" si="2"/>
        <v>2802300</v>
      </c>
      <c r="H67" s="56"/>
      <c r="I67" s="58" t="s">
        <v>178</v>
      </c>
      <c r="K67" s="50" t="s">
        <v>13</v>
      </c>
      <c r="L67" s="27" t="s">
        <v>235</v>
      </c>
    </row>
    <row r="68" spans="1:12" ht="21.75" customHeight="1">
      <c r="A68" s="53" t="s">
        <v>239</v>
      </c>
      <c r="B68" s="54" t="s">
        <v>238</v>
      </c>
      <c r="C68" s="55">
        <v>872900</v>
      </c>
      <c r="D68" s="94" t="s">
        <v>369</v>
      </c>
      <c r="E68" s="94" t="s">
        <v>370</v>
      </c>
      <c r="F68" s="57">
        <v>1</v>
      </c>
      <c r="G68" s="56">
        <f t="shared" si="2"/>
        <v>872900</v>
      </c>
      <c r="H68" s="56"/>
      <c r="I68" s="58" t="s">
        <v>178</v>
      </c>
      <c r="K68" s="50" t="s">
        <v>13</v>
      </c>
      <c r="L68" s="27" t="s">
        <v>237</v>
      </c>
    </row>
    <row r="69" spans="1:12" ht="36.75" customHeight="1">
      <c r="A69" s="53" t="s">
        <v>241</v>
      </c>
      <c r="B69" s="54" t="s">
        <v>326</v>
      </c>
      <c r="C69" s="55">
        <v>5932350</v>
      </c>
      <c r="D69" s="94" t="s">
        <v>371</v>
      </c>
      <c r="E69" s="94" t="s">
        <v>372</v>
      </c>
      <c r="F69" s="57">
        <v>1</v>
      </c>
      <c r="G69" s="56">
        <f t="shared" si="2"/>
        <v>5932350</v>
      </c>
      <c r="H69" s="56"/>
      <c r="I69" s="58" t="s">
        <v>178</v>
      </c>
      <c r="K69" s="50" t="s">
        <v>13</v>
      </c>
      <c r="L69" s="27" t="s">
        <v>240</v>
      </c>
    </row>
    <row r="70" spans="1:12" ht="22.5" customHeight="1">
      <c r="A70" s="53" t="s">
        <v>243</v>
      </c>
      <c r="B70" s="54" t="s">
        <v>244</v>
      </c>
      <c r="C70" s="55">
        <v>4876500</v>
      </c>
      <c r="D70" s="112" t="s">
        <v>341</v>
      </c>
      <c r="E70" s="113"/>
      <c r="F70" s="57"/>
      <c r="G70" s="56">
        <f t="shared" si="2"/>
        <v>4876500</v>
      </c>
      <c r="H70" s="56"/>
      <c r="I70" s="58" t="s">
        <v>178</v>
      </c>
      <c r="K70" s="50" t="s">
        <v>13</v>
      </c>
      <c r="L70" s="27" t="s">
        <v>242</v>
      </c>
    </row>
    <row r="71" spans="1:12" ht="31.5">
      <c r="A71" s="53" t="s">
        <v>246</v>
      </c>
      <c r="B71" s="54" t="s">
        <v>247</v>
      </c>
      <c r="C71" s="55">
        <v>957500</v>
      </c>
      <c r="D71" s="112" t="s">
        <v>341</v>
      </c>
      <c r="E71" s="113"/>
      <c r="F71" s="57"/>
      <c r="G71" s="56">
        <f t="shared" si="2"/>
        <v>957500</v>
      </c>
      <c r="H71" s="56"/>
      <c r="I71" s="58" t="s">
        <v>178</v>
      </c>
      <c r="K71" s="50" t="s">
        <v>13</v>
      </c>
      <c r="L71" s="27" t="s">
        <v>245</v>
      </c>
    </row>
    <row r="72" spans="1:12" ht="31.5">
      <c r="A72" s="53" t="s">
        <v>249</v>
      </c>
      <c r="B72" s="54" t="s">
        <v>250</v>
      </c>
      <c r="C72" s="55">
        <v>325800</v>
      </c>
      <c r="D72" s="112" t="s">
        <v>341</v>
      </c>
      <c r="E72" s="113"/>
      <c r="F72" s="57"/>
      <c r="G72" s="56">
        <f t="shared" si="2"/>
        <v>325800</v>
      </c>
      <c r="H72" s="56"/>
      <c r="I72" s="58" t="s">
        <v>178</v>
      </c>
      <c r="K72" s="50" t="s">
        <v>13</v>
      </c>
      <c r="L72" s="27" t="s">
        <v>248</v>
      </c>
    </row>
    <row r="73" spans="1:12" ht="31.5">
      <c r="A73" s="53" t="s">
        <v>252</v>
      </c>
      <c r="B73" s="54" t="s">
        <v>253</v>
      </c>
      <c r="C73" s="55">
        <f>1082279+144761</f>
        <v>1227040</v>
      </c>
      <c r="D73" s="112" t="s">
        <v>341</v>
      </c>
      <c r="E73" s="113"/>
      <c r="F73" s="57"/>
      <c r="G73" s="56">
        <f t="shared" si="2"/>
        <v>1227040</v>
      </c>
      <c r="H73" s="56"/>
      <c r="I73" s="58" t="s">
        <v>178</v>
      </c>
      <c r="K73" s="50" t="s">
        <v>13</v>
      </c>
      <c r="L73" s="27" t="s">
        <v>251</v>
      </c>
    </row>
    <row r="74" spans="1:12" ht="31.5">
      <c r="A74" s="53" t="s">
        <v>255</v>
      </c>
      <c r="B74" s="54" t="s">
        <v>21</v>
      </c>
      <c r="C74" s="80">
        <v>9226000</v>
      </c>
      <c r="D74" s="115" t="s">
        <v>341</v>
      </c>
      <c r="E74" s="115"/>
      <c r="F74" s="57"/>
      <c r="G74" s="56">
        <f t="shared" si="2"/>
        <v>9226000</v>
      </c>
      <c r="H74" s="56"/>
      <c r="I74" s="58" t="s">
        <v>178</v>
      </c>
      <c r="K74" s="50" t="s">
        <v>13</v>
      </c>
      <c r="L74" s="27" t="s">
        <v>254</v>
      </c>
    </row>
    <row r="75" spans="1:12" ht="36" customHeight="1">
      <c r="A75" s="53" t="s">
        <v>257</v>
      </c>
      <c r="B75" s="87" t="s">
        <v>258</v>
      </c>
      <c r="C75" s="55">
        <v>19409216</v>
      </c>
      <c r="D75" s="112" t="s">
        <v>341</v>
      </c>
      <c r="E75" s="113"/>
      <c r="F75" s="57"/>
      <c r="G75" s="56">
        <f t="shared" si="2"/>
        <v>19409216</v>
      </c>
      <c r="H75" s="56"/>
      <c r="I75" s="58" t="s">
        <v>178</v>
      </c>
      <c r="K75" s="50" t="s">
        <v>13</v>
      </c>
      <c r="L75" s="27" t="s">
        <v>256</v>
      </c>
    </row>
    <row r="76" spans="1:12" ht="37.5" customHeight="1">
      <c r="A76" s="53" t="s">
        <v>261</v>
      </c>
      <c r="B76" s="54" t="s">
        <v>104</v>
      </c>
      <c r="C76" s="80">
        <v>545054</v>
      </c>
      <c r="D76" s="112" t="s">
        <v>341</v>
      </c>
      <c r="E76" s="113"/>
      <c r="F76" s="57"/>
      <c r="G76" s="56">
        <f t="shared" si="2"/>
        <v>545054</v>
      </c>
      <c r="H76" s="56"/>
      <c r="I76" s="65" t="s">
        <v>260</v>
      </c>
      <c r="K76" s="30">
        <v>3917</v>
      </c>
      <c r="L76" s="27" t="s">
        <v>259</v>
      </c>
    </row>
    <row r="77" spans="1:12" ht="31.5" customHeight="1">
      <c r="A77" s="53" t="s">
        <v>68</v>
      </c>
      <c r="B77" s="54"/>
      <c r="C77" s="55">
        <f>1000000+975000</f>
        <v>1975000</v>
      </c>
      <c r="D77" s="112" t="s">
        <v>333</v>
      </c>
      <c r="E77" s="113"/>
      <c r="F77" s="57"/>
      <c r="G77" s="56">
        <f t="shared" si="2"/>
        <v>1975000</v>
      </c>
      <c r="H77" s="56"/>
      <c r="I77" s="88"/>
      <c r="K77" s="30">
        <v>8915</v>
      </c>
      <c r="L77" s="30"/>
    </row>
    <row r="78" spans="1:12">
      <c r="A78" s="53"/>
      <c r="B78" s="54"/>
      <c r="C78" s="80"/>
      <c r="D78" s="68"/>
      <c r="E78" s="68"/>
      <c r="F78" s="69"/>
      <c r="G78" s="56"/>
      <c r="H78" s="56"/>
      <c r="I78" s="89"/>
      <c r="K78" s="46"/>
      <c r="L78" s="27"/>
    </row>
    <row r="79" spans="1:12">
      <c r="A79" s="90" t="s">
        <v>23</v>
      </c>
      <c r="B79" s="54"/>
      <c r="C79" s="56"/>
      <c r="D79" s="68"/>
      <c r="E79" s="68"/>
      <c r="F79" s="91"/>
      <c r="G79" s="56"/>
      <c r="H79" s="56"/>
      <c r="I79" s="92"/>
      <c r="K79" s="46"/>
      <c r="L79" s="46"/>
    </row>
    <row r="80" spans="1:12">
      <c r="A80" s="53" t="s">
        <v>266</v>
      </c>
      <c r="B80" s="77" t="s">
        <v>18</v>
      </c>
      <c r="C80" s="55">
        <v>1126019.03</v>
      </c>
      <c r="D80" s="112" t="s">
        <v>332</v>
      </c>
      <c r="E80" s="113"/>
      <c r="F80" s="79"/>
      <c r="G80" s="56">
        <f t="shared" ref="G80:G82" si="3">+C80</f>
        <v>1126019.03</v>
      </c>
      <c r="H80" s="78"/>
      <c r="I80" s="58" t="s">
        <v>178</v>
      </c>
      <c r="K80" s="51" t="s">
        <v>264</v>
      </c>
      <c r="L80" s="27" t="s">
        <v>265</v>
      </c>
    </row>
    <row r="81" spans="1:12" ht="31.5">
      <c r="A81" s="53" t="s">
        <v>268</v>
      </c>
      <c r="B81" s="77" t="s">
        <v>269</v>
      </c>
      <c r="C81" s="55">
        <v>3137237</v>
      </c>
      <c r="D81" s="112" t="s">
        <v>341</v>
      </c>
      <c r="E81" s="113"/>
      <c r="F81" s="79"/>
      <c r="G81" s="56">
        <f t="shared" si="3"/>
        <v>3137237</v>
      </c>
      <c r="H81" s="78"/>
      <c r="I81" s="58" t="s">
        <v>178</v>
      </c>
      <c r="K81" s="51" t="s">
        <v>264</v>
      </c>
      <c r="L81" s="27" t="s">
        <v>267</v>
      </c>
    </row>
    <row r="82" spans="1:12" ht="31.5">
      <c r="A82" s="53" t="s">
        <v>281</v>
      </c>
      <c r="B82" s="54" t="s">
        <v>280</v>
      </c>
      <c r="C82" s="80">
        <v>112187</v>
      </c>
      <c r="D82" s="68"/>
      <c r="E82" s="68"/>
      <c r="F82" s="69"/>
      <c r="G82" s="56">
        <f t="shared" si="3"/>
        <v>112187</v>
      </c>
      <c r="H82" s="56"/>
      <c r="I82" s="58" t="s">
        <v>178</v>
      </c>
      <c r="K82" s="30">
        <v>8919</v>
      </c>
      <c r="L82" s="27" t="s">
        <v>279</v>
      </c>
    </row>
    <row r="84" spans="1:12">
      <c r="A84" s="114" t="s">
        <v>374</v>
      </c>
      <c r="B84" s="114"/>
      <c r="C84" s="114"/>
      <c r="D84" s="114"/>
      <c r="E84" s="114"/>
    </row>
    <row r="85" spans="1:12">
      <c r="A85" s="114"/>
      <c r="B85" s="114"/>
      <c r="C85" s="114"/>
      <c r="D85" s="114"/>
      <c r="E85" s="114"/>
    </row>
    <row r="90" spans="1:12" ht="18.75">
      <c r="A90" s="100" t="s">
        <v>375</v>
      </c>
      <c r="B90" s="101"/>
      <c r="C90" s="101"/>
      <c r="D90" s="102"/>
      <c r="E90" s="102"/>
      <c r="F90" s="100" t="s">
        <v>377</v>
      </c>
      <c r="G90" s="101"/>
    </row>
    <row r="91" spans="1:12" ht="18.75">
      <c r="A91" s="103" t="s">
        <v>376</v>
      </c>
      <c r="B91" s="101"/>
      <c r="C91" s="101"/>
      <c r="D91" s="102"/>
      <c r="E91" s="102"/>
      <c r="F91" s="103" t="s">
        <v>378</v>
      </c>
      <c r="G91" s="101"/>
    </row>
  </sheetData>
  <sheetProtection password="CCC5" sheet="1" objects="1" scenarios="1"/>
  <mergeCells count="42">
    <mergeCell ref="D19:E19"/>
    <mergeCell ref="K9:L9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  <mergeCell ref="D49:E49"/>
    <mergeCell ref="D77:E77"/>
    <mergeCell ref="D25:E25"/>
    <mergeCell ref="D26:E26"/>
    <mergeCell ref="D27:E27"/>
    <mergeCell ref="D28:E28"/>
    <mergeCell ref="D29:E29"/>
    <mergeCell ref="D31:E31"/>
    <mergeCell ref="D34:E34"/>
    <mergeCell ref="D35:E35"/>
    <mergeCell ref="D36:E36"/>
    <mergeCell ref="D38:E38"/>
    <mergeCell ref="D75:E75"/>
    <mergeCell ref="D76:E76"/>
    <mergeCell ref="D23:E23"/>
    <mergeCell ref="D43:E43"/>
    <mergeCell ref="D44:E44"/>
    <mergeCell ref="D45:E45"/>
    <mergeCell ref="D46:E46"/>
    <mergeCell ref="D40:E40"/>
    <mergeCell ref="D41:E41"/>
    <mergeCell ref="D42:E42"/>
    <mergeCell ref="D81:E81"/>
    <mergeCell ref="A84:E85"/>
    <mergeCell ref="D70:E70"/>
    <mergeCell ref="D71:E71"/>
    <mergeCell ref="D72:E72"/>
    <mergeCell ref="D73:E73"/>
    <mergeCell ref="D74:E74"/>
    <mergeCell ref="D80:E80"/>
  </mergeCells>
  <pageMargins left="0.7" right="0.7" top="0.25" bottom="0.47" header="0.2" footer="0.26"/>
  <pageSetup paperSize="119" scale="82" orientation="landscape" horizontalDpi="300" verticalDpi="300" r:id="rId1"/>
  <headerFoot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topLeftCell="A40" workbookViewId="0">
      <selection activeCell="L51" sqref="L51"/>
    </sheetView>
  </sheetViews>
  <sheetFormatPr defaultRowHeight="15.75"/>
  <cols>
    <col min="1" max="1" width="42.85546875" style="120" customWidth="1"/>
    <col min="2" max="2" width="16.28515625" style="117" customWidth="1"/>
    <col min="3" max="3" width="21.140625" style="117" bestFit="1" customWidth="1"/>
    <col min="4" max="4" width="9.85546875" style="117" customWidth="1"/>
    <col min="5" max="5" width="12.85546875" style="117" customWidth="1"/>
    <col min="6" max="6" width="12.7109375" style="117" customWidth="1"/>
    <col min="7" max="7" width="21.140625" style="117" bestFit="1" customWidth="1"/>
    <col min="8" max="8" width="0" style="1" hidden="1" customWidth="1"/>
    <col min="9" max="9" width="12.7109375" style="118" hidden="1" customWidth="1"/>
    <col min="10" max="10" width="0" style="119" hidden="1" customWidth="1"/>
    <col min="11" max="11" width="0" style="1" hidden="1" customWidth="1"/>
    <col min="12" max="16384" width="9.140625" style="1"/>
  </cols>
  <sheetData>
    <row r="1" spans="1:10">
      <c r="A1" s="117" t="s">
        <v>379</v>
      </c>
    </row>
    <row r="2" spans="1:10">
      <c r="A2" s="120" t="s">
        <v>380</v>
      </c>
    </row>
    <row r="5" spans="1:10" ht="18.75">
      <c r="A5" s="121" t="s">
        <v>381</v>
      </c>
      <c r="B5" s="121"/>
      <c r="C5" s="121"/>
      <c r="D5" s="121"/>
      <c r="E5" s="121"/>
      <c r="F5" s="121"/>
      <c r="G5" s="121"/>
    </row>
    <row r="6" spans="1:10" ht="18.75">
      <c r="A6" s="122" t="s">
        <v>382</v>
      </c>
      <c r="B6" s="122"/>
      <c r="C6" s="122"/>
      <c r="D6" s="122"/>
      <c r="E6" s="122"/>
      <c r="F6" s="122"/>
      <c r="G6" s="122"/>
    </row>
    <row r="7" spans="1:10" ht="18.75">
      <c r="A7" s="122" t="s">
        <v>276</v>
      </c>
      <c r="B7" s="122"/>
      <c r="C7" s="122"/>
      <c r="D7" s="122"/>
      <c r="E7" s="122"/>
      <c r="F7" s="122"/>
      <c r="G7" s="122"/>
    </row>
    <row r="8" spans="1:10" ht="18.75">
      <c r="A8" s="122"/>
      <c r="B8" s="122"/>
      <c r="C8" s="122"/>
      <c r="D8" s="122"/>
      <c r="E8" s="122"/>
      <c r="F8" s="122"/>
      <c r="G8" s="122"/>
    </row>
    <row r="9" spans="1:10" s="104" customFormat="1">
      <c r="A9" s="123"/>
      <c r="B9" s="124" t="s">
        <v>383</v>
      </c>
      <c r="C9" s="125"/>
      <c r="D9" s="126"/>
      <c r="E9" s="123"/>
      <c r="F9" s="123"/>
      <c r="G9" s="123"/>
      <c r="I9" s="127"/>
      <c r="J9" s="128"/>
    </row>
    <row r="10" spans="1:10" s="104" customFormat="1" ht="31.5">
      <c r="A10" s="129" t="s">
        <v>384</v>
      </c>
      <c r="B10" s="130" t="s">
        <v>385</v>
      </c>
      <c r="C10" s="130" t="s">
        <v>386</v>
      </c>
      <c r="D10" s="131" t="s">
        <v>387</v>
      </c>
      <c r="E10" s="132" t="s">
        <v>388</v>
      </c>
      <c r="F10" s="132" t="s">
        <v>389</v>
      </c>
      <c r="G10" s="132" t="s">
        <v>390</v>
      </c>
      <c r="I10" s="127" t="s">
        <v>391</v>
      </c>
      <c r="J10" s="128"/>
    </row>
    <row r="11" spans="1:10" s="104" customFormat="1">
      <c r="A11" s="129"/>
      <c r="B11" s="132" t="s">
        <v>392</v>
      </c>
      <c r="C11" s="133">
        <v>0.7</v>
      </c>
      <c r="D11" s="132"/>
      <c r="E11" s="132"/>
      <c r="F11" s="132"/>
      <c r="G11" s="132"/>
      <c r="I11" s="127"/>
      <c r="J11" s="128"/>
    </row>
    <row r="12" spans="1:10" s="104" customFormat="1">
      <c r="A12" s="134"/>
      <c r="B12" s="135">
        <v>0.3</v>
      </c>
      <c r="C12" s="134"/>
      <c r="D12" s="134"/>
      <c r="E12" s="134"/>
      <c r="F12" s="134"/>
      <c r="G12" s="134"/>
      <c r="I12" s="127"/>
      <c r="J12" s="128"/>
    </row>
    <row r="13" spans="1:10" ht="18.75">
      <c r="A13" s="136" t="s">
        <v>393</v>
      </c>
      <c r="B13" s="137"/>
      <c r="C13" s="137"/>
      <c r="D13" s="137"/>
      <c r="E13" s="137"/>
      <c r="F13" s="137"/>
      <c r="G13" s="137"/>
    </row>
    <row r="14" spans="1:10" ht="18.75">
      <c r="A14" s="138" t="s">
        <v>394</v>
      </c>
      <c r="B14" s="139">
        <v>0</v>
      </c>
      <c r="C14" s="139">
        <f>34238473.5+34238473.5+3000000</f>
        <v>71476947</v>
      </c>
      <c r="D14" s="139"/>
      <c r="E14" s="139"/>
      <c r="F14" s="139"/>
      <c r="G14" s="139">
        <f t="shared" ref="G14:G19" si="0">SUM(B14:F14)</f>
        <v>71476947</v>
      </c>
    </row>
    <row r="15" spans="1:10" ht="18.75">
      <c r="A15" s="136" t="s">
        <v>395</v>
      </c>
      <c r="B15" s="137"/>
      <c r="C15" s="137"/>
      <c r="D15" s="137"/>
      <c r="E15" s="137"/>
      <c r="F15" s="137"/>
      <c r="G15" s="139">
        <f t="shared" si="0"/>
        <v>0</v>
      </c>
    </row>
    <row r="16" spans="1:10" ht="37.5">
      <c r="A16" s="136" t="s">
        <v>396</v>
      </c>
      <c r="B16" s="137"/>
      <c r="C16" s="140">
        <v>45024785.739999995</v>
      </c>
      <c r="D16" s="137"/>
      <c r="E16" s="137"/>
      <c r="F16" s="137"/>
      <c r="G16" s="139">
        <f t="shared" si="0"/>
        <v>45024785.739999995</v>
      </c>
    </row>
    <row r="17" spans="1:10" ht="18.75">
      <c r="A17" s="136" t="s">
        <v>397</v>
      </c>
      <c r="B17" s="137"/>
      <c r="C17" s="137"/>
      <c r="D17" s="137"/>
      <c r="E17" s="137"/>
      <c r="F17" s="137"/>
      <c r="G17" s="139">
        <f t="shared" si="0"/>
        <v>0</v>
      </c>
    </row>
    <row r="18" spans="1:10" ht="18.75">
      <c r="A18" s="141" t="s">
        <v>398</v>
      </c>
      <c r="B18" s="137"/>
      <c r="C18" s="137"/>
      <c r="D18" s="137"/>
      <c r="E18" s="137"/>
      <c r="F18" s="137"/>
      <c r="G18" s="139">
        <f t="shared" si="0"/>
        <v>0</v>
      </c>
    </row>
    <row r="19" spans="1:10" ht="18.75">
      <c r="A19" s="142" t="s">
        <v>399</v>
      </c>
      <c r="B19" s="143">
        <f>SUM(B14:B18)</f>
        <v>0</v>
      </c>
      <c r="C19" s="143">
        <f>SUM(C14:C18)</f>
        <v>116501732.73999999</v>
      </c>
      <c r="D19" s="143">
        <f>SUM(D14:D18)</f>
        <v>0</v>
      </c>
      <c r="E19" s="143">
        <f>SUM(E14:E18)</f>
        <v>0</v>
      </c>
      <c r="F19" s="143">
        <f>SUM(F14:F18)</f>
        <v>0</v>
      </c>
      <c r="G19" s="144">
        <f t="shared" si="0"/>
        <v>116501732.73999999</v>
      </c>
    </row>
    <row r="20" spans="1:10" ht="18.75">
      <c r="A20" s="145"/>
      <c r="B20" s="146"/>
      <c r="C20" s="146"/>
      <c r="D20" s="146"/>
      <c r="E20" s="146"/>
      <c r="F20" s="146"/>
      <c r="G20" s="147"/>
    </row>
    <row r="21" spans="1:10" ht="18.75">
      <c r="A21" s="148" t="s">
        <v>400</v>
      </c>
      <c r="B21" s="149"/>
      <c r="C21" s="149"/>
      <c r="D21" s="149"/>
      <c r="E21" s="149"/>
      <c r="F21" s="149"/>
      <c r="G21" s="150"/>
    </row>
    <row r="22" spans="1:10" s="117" customFormat="1" ht="18.75">
      <c r="A22" s="136" t="s">
        <v>401</v>
      </c>
      <c r="B22" s="151"/>
      <c r="C22" s="151"/>
      <c r="D22" s="137"/>
      <c r="E22" s="137"/>
      <c r="F22" s="137"/>
      <c r="G22" s="139">
        <f t="shared" ref="G22:G45" si="1">SUM(B22:F22)</f>
        <v>0</v>
      </c>
      <c r="I22" s="152"/>
      <c r="J22" s="153"/>
    </row>
    <row r="23" spans="1:10" s="117" customFormat="1" ht="18.75">
      <c r="A23" s="136" t="s">
        <v>402</v>
      </c>
      <c r="B23" s="151"/>
      <c r="C23" s="151"/>
      <c r="D23" s="137"/>
      <c r="E23" s="137"/>
      <c r="F23" s="137"/>
      <c r="G23" s="139">
        <f t="shared" si="1"/>
        <v>0</v>
      </c>
      <c r="I23" s="152"/>
      <c r="J23" s="153"/>
    </row>
    <row r="24" spans="1:10" s="117" customFormat="1" ht="18.75">
      <c r="A24" s="136" t="s">
        <v>403</v>
      </c>
      <c r="B24" s="137"/>
      <c r="C24" s="154">
        <v>256400</v>
      </c>
      <c r="D24" s="137"/>
      <c r="E24" s="137"/>
      <c r="F24" s="137"/>
      <c r="G24" s="139">
        <f t="shared" si="1"/>
        <v>256400</v>
      </c>
      <c r="I24" s="152"/>
      <c r="J24" s="153"/>
    </row>
    <row r="25" spans="1:10" s="117" customFormat="1" ht="18.75">
      <c r="A25" s="136" t="s">
        <v>404</v>
      </c>
      <c r="B25" s="137"/>
      <c r="C25" s="137">
        <v>60550</v>
      </c>
      <c r="D25" s="137"/>
      <c r="E25" s="137"/>
      <c r="F25" s="137"/>
      <c r="G25" s="139">
        <f t="shared" si="1"/>
        <v>60550</v>
      </c>
      <c r="I25" s="152"/>
      <c r="J25" s="153"/>
    </row>
    <row r="26" spans="1:10" s="117" customFormat="1" ht="18.75">
      <c r="A26" s="136" t="s">
        <v>405</v>
      </c>
      <c r="B26" s="151"/>
      <c r="C26" s="151"/>
      <c r="D26" s="137"/>
      <c r="E26" s="137"/>
      <c r="F26" s="137"/>
      <c r="G26" s="139">
        <f t="shared" si="1"/>
        <v>0</v>
      </c>
      <c r="I26" s="152"/>
      <c r="J26" s="153"/>
    </row>
    <row r="27" spans="1:10" s="117" customFormat="1" ht="75">
      <c r="A27" s="136" t="s">
        <v>406</v>
      </c>
      <c r="B27" s="137"/>
      <c r="C27" s="137"/>
      <c r="D27" s="137"/>
      <c r="E27" s="137"/>
      <c r="F27" s="137"/>
      <c r="G27" s="139">
        <f t="shared" si="1"/>
        <v>0</v>
      </c>
      <c r="I27" s="152"/>
      <c r="J27" s="153"/>
    </row>
    <row r="28" spans="1:10" s="117" customFormat="1" ht="18.75">
      <c r="A28" s="136" t="s">
        <v>407</v>
      </c>
      <c r="B28" s="151"/>
      <c r="C28" s="151"/>
      <c r="D28" s="137"/>
      <c r="E28" s="137"/>
      <c r="F28" s="137"/>
      <c r="G28" s="139">
        <f t="shared" si="1"/>
        <v>0</v>
      </c>
      <c r="I28" s="152"/>
      <c r="J28" s="153"/>
    </row>
    <row r="29" spans="1:10" s="117" customFormat="1" ht="18.75">
      <c r="A29" s="136" t="s">
        <v>408</v>
      </c>
      <c r="B29" s="137"/>
      <c r="C29" s="137"/>
      <c r="D29" s="137"/>
      <c r="E29" s="137"/>
      <c r="F29" s="137"/>
      <c r="G29" s="139">
        <f t="shared" si="1"/>
        <v>0</v>
      </c>
      <c r="I29" s="152"/>
      <c r="J29" s="153"/>
    </row>
    <row r="30" spans="1:10" s="117" customFormat="1" ht="18.75">
      <c r="A30" s="136" t="s">
        <v>409</v>
      </c>
      <c r="B30" s="151"/>
      <c r="C30" s="151"/>
      <c r="D30" s="137"/>
      <c r="E30" s="137"/>
      <c r="F30" s="137"/>
      <c r="G30" s="139">
        <f t="shared" si="1"/>
        <v>0</v>
      </c>
      <c r="I30" s="152"/>
      <c r="J30" s="153"/>
    </row>
    <row r="31" spans="1:10" s="117" customFormat="1" ht="37.5">
      <c r="A31" s="136" t="s">
        <v>410</v>
      </c>
      <c r="B31" s="137"/>
      <c r="C31" s="154">
        <f>5602270+800027</f>
        <v>6402297</v>
      </c>
      <c r="D31" s="137"/>
      <c r="E31" s="137"/>
      <c r="F31" s="137"/>
      <c r="G31" s="139">
        <f t="shared" si="1"/>
        <v>6402297</v>
      </c>
      <c r="I31" s="152">
        <v>800027</v>
      </c>
      <c r="J31" s="153"/>
    </row>
    <row r="32" spans="1:10" s="117" customFormat="1" ht="18.75">
      <c r="A32" s="136" t="s">
        <v>411</v>
      </c>
      <c r="B32" s="137"/>
      <c r="C32" s="137">
        <f>64010.28+360</f>
        <v>64370.28</v>
      </c>
      <c r="D32" s="137"/>
      <c r="E32" s="137"/>
      <c r="F32" s="137"/>
      <c r="G32" s="139">
        <f t="shared" si="1"/>
        <v>64370.28</v>
      </c>
      <c r="I32" s="152">
        <v>360</v>
      </c>
      <c r="J32" s="153" t="s">
        <v>412</v>
      </c>
    </row>
    <row r="33" spans="1:10" s="117" customFormat="1" ht="18.75">
      <c r="A33" s="136" t="s">
        <v>413</v>
      </c>
      <c r="B33" s="137"/>
      <c r="C33" s="137"/>
      <c r="D33" s="137"/>
      <c r="E33" s="137"/>
      <c r="F33" s="137"/>
      <c r="G33" s="139">
        <f t="shared" si="1"/>
        <v>0</v>
      </c>
      <c r="I33" s="152"/>
      <c r="J33" s="153"/>
    </row>
    <row r="34" spans="1:10" s="117" customFormat="1" ht="18.75">
      <c r="A34" s="136" t="s">
        <v>414</v>
      </c>
      <c r="B34" s="137"/>
      <c r="C34" s="154">
        <v>185302.5</v>
      </c>
      <c r="D34" s="137"/>
      <c r="E34" s="137"/>
      <c r="F34" s="137"/>
      <c r="G34" s="139">
        <f t="shared" si="1"/>
        <v>185302.5</v>
      </c>
      <c r="I34" s="152"/>
      <c r="J34" s="153"/>
    </row>
    <row r="35" spans="1:10" s="117" customFormat="1" ht="18.75">
      <c r="A35" s="136" t="s">
        <v>415</v>
      </c>
      <c r="B35" s="137"/>
      <c r="C35" s="154">
        <v>1899000</v>
      </c>
      <c r="D35" s="137"/>
      <c r="E35" s="137"/>
      <c r="F35" s="137"/>
      <c r="G35" s="139">
        <f t="shared" si="1"/>
        <v>1899000</v>
      </c>
      <c r="I35" s="152"/>
      <c r="J35" s="153"/>
    </row>
    <row r="36" spans="1:10" s="117" customFormat="1" ht="18.75">
      <c r="A36" s="136" t="s">
        <v>416</v>
      </c>
      <c r="B36" s="137"/>
      <c r="C36" s="137">
        <v>1741000</v>
      </c>
      <c r="D36" s="137"/>
      <c r="E36" s="137"/>
      <c r="F36" s="137"/>
      <c r="G36" s="139">
        <f t="shared" si="1"/>
        <v>1741000</v>
      </c>
      <c r="I36" s="152"/>
      <c r="J36" s="153"/>
    </row>
    <row r="37" spans="1:10" s="117" customFormat="1" ht="18.75">
      <c r="A37" s="136" t="s">
        <v>417</v>
      </c>
      <c r="B37" s="137"/>
      <c r="C37" s="137">
        <v>4663000</v>
      </c>
      <c r="D37" s="137"/>
      <c r="E37" s="137"/>
      <c r="F37" s="137"/>
      <c r="G37" s="139"/>
      <c r="I37" s="152"/>
      <c r="J37" s="153"/>
    </row>
    <row r="38" spans="1:10" s="117" customFormat="1" ht="37.5">
      <c r="A38" s="136" t="s">
        <v>418</v>
      </c>
      <c r="B38" s="137"/>
      <c r="C38" s="137"/>
      <c r="D38" s="137"/>
      <c r="E38" s="137"/>
      <c r="F38" s="137"/>
      <c r="G38" s="139">
        <f t="shared" si="1"/>
        <v>0</v>
      </c>
      <c r="I38" s="152"/>
      <c r="J38" s="153"/>
    </row>
    <row r="39" spans="1:10" s="117" customFormat="1" ht="18.75">
      <c r="A39" s="136" t="s">
        <v>419</v>
      </c>
      <c r="B39" s="137"/>
      <c r="C39" s="137"/>
      <c r="D39" s="137"/>
      <c r="E39" s="137"/>
      <c r="F39" s="137"/>
      <c r="G39" s="139">
        <f t="shared" si="1"/>
        <v>0</v>
      </c>
      <c r="I39" s="152"/>
      <c r="J39" s="153"/>
    </row>
    <row r="40" spans="1:10" s="117" customFormat="1" ht="18.75">
      <c r="A40" s="136" t="s">
        <v>420</v>
      </c>
      <c r="B40" s="137"/>
      <c r="C40" s="137"/>
      <c r="D40" s="137"/>
      <c r="E40" s="137"/>
      <c r="F40" s="137"/>
      <c r="G40" s="139">
        <f t="shared" si="1"/>
        <v>0</v>
      </c>
      <c r="I40" s="152"/>
      <c r="J40" s="153"/>
    </row>
    <row r="41" spans="1:10" s="117" customFormat="1" ht="18.75">
      <c r="A41" s="136" t="s">
        <v>421</v>
      </c>
      <c r="B41" s="137"/>
      <c r="C41" s="154">
        <v>119855.73</v>
      </c>
      <c r="D41" s="137"/>
      <c r="E41" s="137"/>
      <c r="F41" s="137"/>
      <c r="G41" s="139">
        <f t="shared" si="1"/>
        <v>119855.73</v>
      </c>
      <c r="I41" s="152"/>
      <c r="J41" s="153"/>
    </row>
    <row r="42" spans="1:10" s="117" customFormat="1" ht="18.75">
      <c r="A42" s="136" t="s">
        <v>422</v>
      </c>
      <c r="B42" s="137"/>
      <c r="C42" s="137"/>
      <c r="D42" s="137"/>
      <c r="E42" s="137"/>
      <c r="F42" s="137"/>
      <c r="G42" s="139">
        <f t="shared" si="1"/>
        <v>0</v>
      </c>
      <c r="I42" s="152"/>
      <c r="J42" s="153"/>
    </row>
    <row r="43" spans="1:10" s="117" customFormat="1" ht="56.25">
      <c r="A43" s="136" t="s">
        <v>423</v>
      </c>
      <c r="B43" s="137"/>
      <c r="C43" s="154">
        <v>22842547</v>
      </c>
      <c r="D43" s="137"/>
      <c r="E43" s="137"/>
      <c r="F43" s="137"/>
      <c r="G43" s="139">
        <f t="shared" si="1"/>
        <v>22842547</v>
      </c>
      <c r="I43" s="152"/>
      <c r="J43" s="153"/>
    </row>
    <row r="44" spans="1:10" s="117" customFormat="1" ht="37.5">
      <c r="A44" s="136" t="s">
        <v>424</v>
      </c>
      <c r="B44" s="137"/>
      <c r="C44" s="154">
        <f>17400+32400</f>
        <v>49800</v>
      </c>
      <c r="D44" s="137"/>
      <c r="E44" s="137"/>
      <c r="F44" s="137"/>
      <c r="G44" s="139">
        <f t="shared" si="1"/>
        <v>49800</v>
      </c>
      <c r="I44" s="152">
        <v>32400</v>
      </c>
      <c r="J44" s="153"/>
    </row>
    <row r="45" spans="1:10" s="117" customFormat="1" ht="18.75">
      <c r="A45" s="142" t="s">
        <v>425</v>
      </c>
      <c r="B45" s="155">
        <f>SUM(B22:B44)</f>
        <v>0</v>
      </c>
      <c r="C45" s="155">
        <f>SUM(C22:C44)</f>
        <v>38284122.510000005</v>
      </c>
      <c r="D45" s="155">
        <f>SUM(D22:D31)</f>
        <v>0</v>
      </c>
      <c r="E45" s="155">
        <f>SUM(E22:E31)</f>
        <v>0</v>
      </c>
      <c r="F45" s="155">
        <f>SUM(F22:F31)</f>
        <v>0</v>
      </c>
      <c r="G45" s="144">
        <f t="shared" si="1"/>
        <v>38284122.510000005</v>
      </c>
      <c r="I45" s="152"/>
      <c r="J45" s="153"/>
    </row>
    <row r="46" spans="1:10" s="117" customFormat="1" ht="19.5" thickBot="1">
      <c r="A46" s="156" t="s">
        <v>426</v>
      </c>
      <c r="B46" s="157">
        <f>B19-B45</f>
        <v>0</v>
      </c>
      <c r="C46" s="157">
        <f>C19-C45</f>
        <v>78217610.229999989</v>
      </c>
      <c r="D46" s="157">
        <f>D19-D45</f>
        <v>0</v>
      </c>
      <c r="E46" s="157">
        <f>E19-E45</f>
        <v>0</v>
      </c>
      <c r="F46" s="157">
        <f>F19-F45</f>
        <v>0</v>
      </c>
      <c r="G46" s="158">
        <f>SUM(B46:F46)</f>
        <v>78217610.229999989</v>
      </c>
      <c r="I46" s="152"/>
      <c r="J46" s="153"/>
    </row>
    <row r="47" spans="1:10" ht="16.5" thickTop="1"/>
    <row r="48" spans="1:10" ht="18.75">
      <c r="A48" s="159" t="s">
        <v>427</v>
      </c>
      <c r="B48" s="159"/>
      <c r="C48" s="159"/>
      <c r="D48" s="159"/>
    </row>
    <row r="49" spans="1:10" ht="18.75">
      <c r="A49" s="159" t="s">
        <v>428</v>
      </c>
      <c r="B49" s="159"/>
      <c r="C49" s="159"/>
      <c r="D49" s="159"/>
    </row>
    <row r="50" spans="1:10" s="162" customFormat="1" ht="18.75">
      <c r="A50" s="160"/>
      <c r="B50" s="160"/>
      <c r="C50" s="161"/>
      <c r="D50" s="160"/>
      <c r="H50" s="163"/>
      <c r="I50" s="164"/>
      <c r="J50" s="165"/>
    </row>
    <row r="51" spans="1:10" s="162" customFormat="1" ht="18.75">
      <c r="A51" s="160"/>
      <c r="B51" s="160"/>
      <c r="C51" s="166"/>
      <c r="D51" s="160"/>
      <c r="H51" s="163"/>
      <c r="I51" s="164"/>
      <c r="J51" s="165"/>
    </row>
    <row r="52" spans="1:10" s="162" customFormat="1" ht="18.75">
      <c r="A52" s="167"/>
      <c r="B52" s="160"/>
      <c r="C52" s="160"/>
      <c r="D52" s="160"/>
      <c r="H52" s="163"/>
      <c r="I52" s="164"/>
      <c r="J52" s="165"/>
    </row>
    <row r="53" spans="1:10" ht="21">
      <c r="A53" s="168"/>
      <c r="B53" s="159"/>
      <c r="C53" s="159"/>
      <c r="D53" s="1"/>
      <c r="E53" s="169" t="s">
        <v>375</v>
      </c>
      <c r="F53" s="170"/>
      <c r="G53" s="170"/>
    </row>
    <row r="54" spans="1:10" ht="21">
      <c r="A54" s="168"/>
      <c r="B54" s="159"/>
      <c r="C54" s="159"/>
      <c r="D54" s="1"/>
      <c r="E54" s="171" t="s">
        <v>429</v>
      </c>
      <c r="F54" s="170"/>
      <c r="G54" s="170"/>
    </row>
  </sheetData>
  <sheetProtection password="CCC5" sheet="1" objects="1" scenarios="1"/>
  <mergeCells count="6">
    <mergeCell ref="A5:G5"/>
    <mergeCell ref="A6:G6"/>
    <mergeCell ref="A7:G7"/>
    <mergeCell ref="A8:G8"/>
    <mergeCell ref="B9:C9"/>
    <mergeCell ref="A10:A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topLeftCell="A40" workbookViewId="0">
      <selection activeCell="H50" sqref="H50:I52"/>
    </sheetView>
  </sheetViews>
  <sheetFormatPr defaultRowHeight="15.75"/>
  <cols>
    <col min="1" max="8" width="9.140625" style="1"/>
    <col min="9" max="9" width="18.42578125" style="1" customWidth="1"/>
    <col min="10" max="16384" width="9.140625" style="1"/>
  </cols>
  <sheetData>
    <row r="1" spans="1:11">
      <c r="A1" s="1" t="s">
        <v>430</v>
      </c>
    </row>
    <row r="2" spans="1:11">
      <c r="A2" s="1" t="s">
        <v>431</v>
      </c>
    </row>
    <row r="5" spans="1:11">
      <c r="A5" s="116" t="s">
        <v>432</v>
      </c>
      <c r="B5" s="116"/>
      <c r="C5" s="116"/>
      <c r="D5" s="116"/>
      <c r="E5" s="116"/>
      <c r="F5" s="116"/>
      <c r="G5" s="116"/>
      <c r="H5" s="116"/>
      <c r="I5" s="116"/>
      <c r="J5" s="172"/>
      <c r="K5" s="172"/>
    </row>
    <row r="6" spans="1:11">
      <c r="A6" s="116" t="s">
        <v>433</v>
      </c>
      <c r="B6" s="116"/>
      <c r="C6" s="116"/>
      <c r="D6" s="116"/>
      <c r="E6" s="116"/>
      <c r="F6" s="116"/>
      <c r="G6" s="116"/>
      <c r="H6" s="116"/>
      <c r="I6" s="116"/>
      <c r="J6" s="172"/>
      <c r="K6" s="172"/>
    </row>
    <row r="9" spans="1:11">
      <c r="A9" s="1" t="s">
        <v>434</v>
      </c>
      <c r="D9" s="173" t="s">
        <v>435</v>
      </c>
    </row>
    <row r="11" spans="1:11">
      <c r="A11" s="1" t="s">
        <v>436</v>
      </c>
      <c r="I11" s="174">
        <v>128060126.69</v>
      </c>
    </row>
    <row r="13" spans="1:11">
      <c r="A13" s="1" t="s">
        <v>437</v>
      </c>
      <c r="B13" s="1" t="s">
        <v>438</v>
      </c>
    </row>
    <row r="16" spans="1:11">
      <c r="B16" s="1" t="s">
        <v>439</v>
      </c>
      <c r="I16" s="104"/>
    </row>
    <row r="17" spans="2:9">
      <c r="B17" s="175"/>
      <c r="C17" s="175"/>
      <c r="D17" s="175"/>
      <c r="E17" s="175"/>
      <c r="F17" s="175"/>
      <c r="I17" s="176" t="s">
        <v>440</v>
      </c>
    </row>
    <row r="18" spans="2:9">
      <c r="B18" s="3"/>
      <c r="C18" s="3"/>
      <c r="D18" s="3"/>
      <c r="E18" s="3"/>
      <c r="F18" s="3"/>
      <c r="I18" s="3"/>
    </row>
    <row r="19" spans="2:9">
      <c r="B19" s="3"/>
      <c r="C19" s="3"/>
      <c r="D19" s="3"/>
      <c r="E19" s="3"/>
      <c r="F19" s="3"/>
      <c r="I19" s="3"/>
    </row>
    <row r="21" spans="2:9">
      <c r="B21" s="1" t="s">
        <v>441</v>
      </c>
    </row>
    <row r="22" spans="2:9">
      <c r="B22" s="175"/>
      <c r="C22" s="175"/>
      <c r="D22" s="175"/>
      <c r="E22" s="175"/>
      <c r="F22" s="175"/>
      <c r="I22" s="177">
        <v>52706156.710000001</v>
      </c>
    </row>
    <row r="23" spans="2:9">
      <c r="B23" s="3"/>
      <c r="C23" s="3"/>
      <c r="D23" s="3"/>
      <c r="E23" s="3"/>
      <c r="F23" s="3"/>
      <c r="I23" s="3"/>
    </row>
    <row r="24" spans="2:9">
      <c r="B24" s="3"/>
      <c r="C24" s="3"/>
      <c r="D24" s="3"/>
      <c r="E24" s="3"/>
      <c r="F24" s="3"/>
      <c r="I24" s="3"/>
    </row>
    <row r="26" spans="2:9">
      <c r="B26" s="1" t="s">
        <v>442</v>
      </c>
    </row>
    <row r="27" spans="2:9">
      <c r="B27" s="175"/>
      <c r="C27" s="175"/>
      <c r="D27" s="175"/>
      <c r="E27" s="175"/>
      <c r="F27" s="175"/>
      <c r="I27" s="176" t="s">
        <v>440</v>
      </c>
    </row>
    <row r="28" spans="2:9">
      <c r="B28" s="3"/>
      <c r="C28" s="3"/>
      <c r="D28" s="3"/>
      <c r="E28" s="3"/>
      <c r="F28" s="3"/>
      <c r="I28" s="3"/>
    </row>
    <row r="29" spans="2:9">
      <c r="B29" s="3"/>
      <c r="C29" s="3"/>
      <c r="D29" s="3"/>
      <c r="E29" s="3"/>
      <c r="F29" s="3"/>
      <c r="I29" s="3"/>
    </row>
    <row r="30" spans="2:9">
      <c r="B30" s="178"/>
      <c r="C30" s="178"/>
      <c r="D30" s="178"/>
      <c r="E30" s="178"/>
      <c r="F30" s="178"/>
      <c r="G30" s="178"/>
      <c r="H30" s="178"/>
      <c r="I30" s="178"/>
    </row>
    <row r="31" spans="2:9">
      <c r="B31" s="1" t="s">
        <v>443</v>
      </c>
    </row>
    <row r="32" spans="2:9">
      <c r="B32" s="175"/>
      <c r="C32" s="175"/>
      <c r="D32" s="175"/>
      <c r="E32" s="175"/>
      <c r="F32" s="175"/>
      <c r="I32" s="176" t="s">
        <v>440</v>
      </c>
    </row>
    <row r="33" spans="1:9">
      <c r="B33" s="3"/>
      <c r="C33" s="3"/>
      <c r="D33" s="3"/>
      <c r="E33" s="3"/>
      <c r="F33" s="3"/>
      <c r="I33" s="3"/>
    </row>
    <row r="34" spans="1:9">
      <c r="B34" s="3"/>
      <c r="C34" s="3"/>
      <c r="D34" s="3"/>
      <c r="E34" s="3"/>
      <c r="F34" s="3"/>
      <c r="I34" s="3"/>
    </row>
    <row r="36" spans="1:9">
      <c r="A36" s="1" t="s">
        <v>444</v>
      </c>
      <c r="I36" s="179">
        <f>SUM(I22,I17,I27,I32)</f>
        <v>52706156.710000001</v>
      </c>
    </row>
    <row r="37" spans="1:9" ht="16.5" thickBot="1">
      <c r="A37" s="1" t="s">
        <v>445</v>
      </c>
      <c r="I37" s="180">
        <f>I11-I22</f>
        <v>75353969.979999989</v>
      </c>
    </row>
    <row r="38" spans="1:9" ht="16.5" thickTop="1">
      <c r="I38" s="181"/>
    </row>
    <row r="40" spans="1:9">
      <c r="F40" s="1" t="s">
        <v>446</v>
      </c>
    </row>
    <row r="41" spans="1:9">
      <c r="F41" s="1" t="s">
        <v>447</v>
      </c>
    </row>
    <row r="42" spans="1:9">
      <c r="F42" s="1" t="s">
        <v>448</v>
      </c>
    </row>
    <row r="43" spans="1:9">
      <c r="F43" s="1" t="s">
        <v>449</v>
      </c>
    </row>
    <row r="47" spans="1:9">
      <c r="F47" s="182" t="s">
        <v>375</v>
      </c>
    </row>
    <row r="48" spans="1:9">
      <c r="F48" s="1" t="s">
        <v>429</v>
      </c>
      <c r="G48" s="182"/>
    </row>
    <row r="49" spans="6:7">
      <c r="G49" s="183"/>
    </row>
    <row r="53" spans="6:7">
      <c r="F53" s="182" t="s">
        <v>377</v>
      </c>
    </row>
    <row r="54" spans="6:7">
      <c r="F54" s="1" t="s">
        <v>450</v>
      </c>
    </row>
  </sheetData>
  <sheetProtection password="CCC5" sheet="1" objects="1" scenarios="1"/>
  <mergeCells count="2">
    <mergeCell ref="A5:I5"/>
    <mergeCell ref="A6:I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8"/>
  <sheetViews>
    <sheetView workbookViewId="0">
      <selection activeCell="L17" sqref="L17:L18"/>
    </sheetView>
  </sheetViews>
  <sheetFormatPr defaultRowHeight="14.25"/>
  <cols>
    <col min="1" max="1" width="3.42578125" style="185" customWidth="1"/>
    <col min="2" max="2" width="4" style="185" customWidth="1"/>
    <col min="3" max="6" width="9.140625" style="185"/>
    <col min="7" max="7" width="3.28515625" style="185" customWidth="1"/>
    <col min="8" max="8" width="11.5703125" style="185" customWidth="1"/>
    <col min="9" max="9" width="19" style="185" customWidth="1"/>
    <col min="10" max="10" width="19.5703125" style="185" customWidth="1"/>
    <col min="11" max="11" width="9.140625" style="185"/>
    <col min="12" max="12" width="18.85546875" style="186" customWidth="1"/>
    <col min="13" max="13" width="21" style="186" customWidth="1"/>
    <col min="14" max="255" width="9.140625" style="185"/>
    <col min="256" max="256" width="3.42578125" style="185" customWidth="1"/>
    <col min="257" max="257" width="4" style="185" customWidth="1"/>
    <col min="258" max="261" width="9.140625" style="185"/>
    <col min="262" max="262" width="3.28515625" style="185" customWidth="1"/>
    <col min="263" max="263" width="11.5703125" style="185" customWidth="1"/>
    <col min="264" max="264" width="19" style="185" customWidth="1"/>
    <col min="265" max="265" width="19.5703125" style="185" customWidth="1"/>
    <col min="266" max="267" width="9.140625" style="185"/>
    <col min="268" max="268" width="14" style="185" customWidth="1"/>
    <col min="269" max="511" width="9.140625" style="185"/>
    <col min="512" max="512" width="3.42578125" style="185" customWidth="1"/>
    <col min="513" max="513" width="4" style="185" customWidth="1"/>
    <col min="514" max="517" width="9.140625" style="185"/>
    <col min="518" max="518" width="3.28515625" style="185" customWidth="1"/>
    <col min="519" max="519" width="11.5703125" style="185" customWidth="1"/>
    <col min="520" max="520" width="19" style="185" customWidth="1"/>
    <col min="521" max="521" width="19.5703125" style="185" customWidth="1"/>
    <col min="522" max="523" width="9.140625" style="185"/>
    <col min="524" max="524" width="14" style="185" customWidth="1"/>
    <col min="525" max="767" width="9.140625" style="185"/>
    <col min="768" max="768" width="3.42578125" style="185" customWidth="1"/>
    <col min="769" max="769" width="4" style="185" customWidth="1"/>
    <col min="770" max="773" width="9.140625" style="185"/>
    <col min="774" max="774" width="3.28515625" style="185" customWidth="1"/>
    <col min="775" max="775" width="11.5703125" style="185" customWidth="1"/>
    <col min="776" max="776" width="19" style="185" customWidth="1"/>
    <col min="777" max="777" width="19.5703125" style="185" customWidth="1"/>
    <col min="778" max="779" width="9.140625" style="185"/>
    <col min="780" max="780" width="14" style="185" customWidth="1"/>
    <col min="781" max="1023" width="9.140625" style="185"/>
    <col min="1024" max="1024" width="3.42578125" style="185" customWidth="1"/>
    <col min="1025" max="1025" width="4" style="185" customWidth="1"/>
    <col min="1026" max="1029" width="9.140625" style="185"/>
    <col min="1030" max="1030" width="3.28515625" style="185" customWidth="1"/>
    <col min="1031" max="1031" width="11.5703125" style="185" customWidth="1"/>
    <col min="1032" max="1032" width="19" style="185" customWidth="1"/>
    <col min="1033" max="1033" width="19.5703125" style="185" customWidth="1"/>
    <col min="1034" max="1035" width="9.140625" style="185"/>
    <col min="1036" max="1036" width="14" style="185" customWidth="1"/>
    <col min="1037" max="1279" width="9.140625" style="185"/>
    <col min="1280" max="1280" width="3.42578125" style="185" customWidth="1"/>
    <col min="1281" max="1281" width="4" style="185" customWidth="1"/>
    <col min="1282" max="1285" width="9.140625" style="185"/>
    <col min="1286" max="1286" width="3.28515625" style="185" customWidth="1"/>
    <col min="1287" max="1287" width="11.5703125" style="185" customWidth="1"/>
    <col min="1288" max="1288" width="19" style="185" customWidth="1"/>
    <col min="1289" max="1289" width="19.5703125" style="185" customWidth="1"/>
    <col min="1290" max="1291" width="9.140625" style="185"/>
    <col min="1292" max="1292" width="14" style="185" customWidth="1"/>
    <col min="1293" max="1535" width="9.140625" style="185"/>
    <col min="1536" max="1536" width="3.42578125" style="185" customWidth="1"/>
    <col min="1537" max="1537" width="4" style="185" customWidth="1"/>
    <col min="1538" max="1541" width="9.140625" style="185"/>
    <col min="1542" max="1542" width="3.28515625" style="185" customWidth="1"/>
    <col min="1543" max="1543" width="11.5703125" style="185" customWidth="1"/>
    <col min="1544" max="1544" width="19" style="185" customWidth="1"/>
    <col min="1545" max="1545" width="19.5703125" style="185" customWidth="1"/>
    <col min="1546" max="1547" width="9.140625" style="185"/>
    <col min="1548" max="1548" width="14" style="185" customWidth="1"/>
    <col min="1549" max="1791" width="9.140625" style="185"/>
    <col min="1792" max="1792" width="3.42578125" style="185" customWidth="1"/>
    <col min="1793" max="1793" width="4" style="185" customWidth="1"/>
    <col min="1794" max="1797" width="9.140625" style="185"/>
    <col min="1798" max="1798" width="3.28515625" style="185" customWidth="1"/>
    <col min="1799" max="1799" width="11.5703125" style="185" customWidth="1"/>
    <col min="1800" max="1800" width="19" style="185" customWidth="1"/>
    <col min="1801" max="1801" width="19.5703125" style="185" customWidth="1"/>
    <col min="1802" max="1803" width="9.140625" style="185"/>
    <col min="1804" max="1804" width="14" style="185" customWidth="1"/>
    <col min="1805" max="2047" width="9.140625" style="185"/>
    <col min="2048" max="2048" width="3.42578125" style="185" customWidth="1"/>
    <col min="2049" max="2049" width="4" style="185" customWidth="1"/>
    <col min="2050" max="2053" width="9.140625" style="185"/>
    <col min="2054" max="2054" width="3.28515625" style="185" customWidth="1"/>
    <col min="2055" max="2055" width="11.5703125" style="185" customWidth="1"/>
    <col min="2056" max="2056" width="19" style="185" customWidth="1"/>
    <col min="2057" max="2057" width="19.5703125" style="185" customWidth="1"/>
    <col min="2058" max="2059" width="9.140625" style="185"/>
    <col min="2060" max="2060" width="14" style="185" customWidth="1"/>
    <col min="2061" max="2303" width="9.140625" style="185"/>
    <col min="2304" max="2304" width="3.42578125" style="185" customWidth="1"/>
    <col min="2305" max="2305" width="4" style="185" customWidth="1"/>
    <col min="2306" max="2309" width="9.140625" style="185"/>
    <col min="2310" max="2310" width="3.28515625" style="185" customWidth="1"/>
    <col min="2311" max="2311" width="11.5703125" style="185" customWidth="1"/>
    <col min="2312" max="2312" width="19" style="185" customWidth="1"/>
    <col min="2313" max="2313" width="19.5703125" style="185" customWidth="1"/>
    <col min="2314" max="2315" width="9.140625" style="185"/>
    <col min="2316" max="2316" width="14" style="185" customWidth="1"/>
    <col min="2317" max="2559" width="9.140625" style="185"/>
    <col min="2560" max="2560" width="3.42578125" style="185" customWidth="1"/>
    <col min="2561" max="2561" width="4" style="185" customWidth="1"/>
    <col min="2562" max="2565" width="9.140625" style="185"/>
    <col min="2566" max="2566" width="3.28515625" style="185" customWidth="1"/>
    <col min="2567" max="2567" width="11.5703125" style="185" customWidth="1"/>
    <col min="2568" max="2568" width="19" style="185" customWidth="1"/>
    <col min="2569" max="2569" width="19.5703125" style="185" customWidth="1"/>
    <col min="2570" max="2571" width="9.140625" style="185"/>
    <col min="2572" max="2572" width="14" style="185" customWidth="1"/>
    <col min="2573" max="2815" width="9.140625" style="185"/>
    <col min="2816" max="2816" width="3.42578125" style="185" customWidth="1"/>
    <col min="2817" max="2817" width="4" style="185" customWidth="1"/>
    <col min="2818" max="2821" width="9.140625" style="185"/>
    <col min="2822" max="2822" width="3.28515625" style="185" customWidth="1"/>
    <col min="2823" max="2823" width="11.5703125" style="185" customWidth="1"/>
    <col min="2824" max="2824" width="19" style="185" customWidth="1"/>
    <col min="2825" max="2825" width="19.5703125" style="185" customWidth="1"/>
    <col min="2826" max="2827" width="9.140625" style="185"/>
    <col min="2828" max="2828" width="14" style="185" customWidth="1"/>
    <col min="2829" max="3071" width="9.140625" style="185"/>
    <col min="3072" max="3072" width="3.42578125" style="185" customWidth="1"/>
    <col min="3073" max="3073" width="4" style="185" customWidth="1"/>
    <col min="3074" max="3077" width="9.140625" style="185"/>
    <col min="3078" max="3078" width="3.28515625" style="185" customWidth="1"/>
    <col min="3079" max="3079" width="11.5703125" style="185" customWidth="1"/>
    <col min="3080" max="3080" width="19" style="185" customWidth="1"/>
    <col min="3081" max="3081" width="19.5703125" style="185" customWidth="1"/>
    <col min="3082" max="3083" width="9.140625" style="185"/>
    <col min="3084" max="3084" width="14" style="185" customWidth="1"/>
    <col min="3085" max="3327" width="9.140625" style="185"/>
    <col min="3328" max="3328" width="3.42578125" style="185" customWidth="1"/>
    <col min="3329" max="3329" width="4" style="185" customWidth="1"/>
    <col min="3330" max="3333" width="9.140625" style="185"/>
    <col min="3334" max="3334" width="3.28515625" style="185" customWidth="1"/>
    <col min="3335" max="3335" width="11.5703125" style="185" customWidth="1"/>
    <col min="3336" max="3336" width="19" style="185" customWidth="1"/>
    <col min="3337" max="3337" width="19.5703125" style="185" customWidth="1"/>
    <col min="3338" max="3339" width="9.140625" style="185"/>
    <col min="3340" max="3340" width="14" style="185" customWidth="1"/>
    <col min="3341" max="3583" width="9.140625" style="185"/>
    <col min="3584" max="3584" width="3.42578125" style="185" customWidth="1"/>
    <col min="3585" max="3585" width="4" style="185" customWidth="1"/>
    <col min="3586" max="3589" width="9.140625" style="185"/>
    <col min="3590" max="3590" width="3.28515625" style="185" customWidth="1"/>
    <col min="3591" max="3591" width="11.5703125" style="185" customWidth="1"/>
    <col min="3592" max="3592" width="19" style="185" customWidth="1"/>
    <col min="3593" max="3593" width="19.5703125" style="185" customWidth="1"/>
    <col min="3594" max="3595" width="9.140625" style="185"/>
    <col min="3596" max="3596" width="14" style="185" customWidth="1"/>
    <col min="3597" max="3839" width="9.140625" style="185"/>
    <col min="3840" max="3840" width="3.42578125" style="185" customWidth="1"/>
    <col min="3841" max="3841" width="4" style="185" customWidth="1"/>
    <col min="3842" max="3845" width="9.140625" style="185"/>
    <col min="3846" max="3846" width="3.28515625" style="185" customWidth="1"/>
    <col min="3847" max="3847" width="11.5703125" style="185" customWidth="1"/>
    <col min="3848" max="3848" width="19" style="185" customWidth="1"/>
    <col min="3849" max="3849" width="19.5703125" style="185" customWidth="1"/>
    <col min="3850" max="3851" width="9.140625" style="185"/>
    <col min="3852" max="3852" width="14" style="185" customWidth="1"/>
    <col min="3853" max="4095" width="9.140625" style="185"/>
    <col min="4096" max="4096" width="3.42578125" style="185" customWidth="1"/>
    <col min="4097" max="4097" width="4" style="185" customWidth="1"/>
    <col min="4098" max="4101" width="9.140625" style="185"/>
    <col min="4102" max="4102" width="3.28515625" style="185" customWidth="1"/>
    <col min="4103" max="4103" width="11.5703125" style="185" customWidth="1"/>
    <col min="4104" max="4104" width="19" style="185" customWidth="1"/>
    <col min="4105" max="4105" width="19.5703125" style="185" customWidth="1"/>
    <col min="4106" max="4107" width="9.140625" style="185"/>
    <col min="4108" max="4108" width="14" style="185" customWidth="1"/>
    <col min="4109" max="4351" width="9.140625" style="185"/>
    <col min="4352" max="4352" width="3.42578125" style="185" customWidth="1"/>
    <col min="4353" max="4353" width="4" style="185" customWidth="1"/>
    <col min="4354" max="4357" width="9.140625" style="185"/>
    <col min="4358" max="4358" width="3.28515625" style="185" customWidth="1"/>
    <col min="4359" max="4359" width="11.5703125" style="185" customWidth="1"/>
    <col min="4360" max="4360" width="19" style="185" customWidth="1"/>
    <col min="4361" max="4361" width="19.5703125" style="185" customWidth="1"/>
    <col min="4362" max="4363" width="9.140625" style="185"/>
    <col min="4364" max="4364" width="14" style="185" customWidth="1"/>
    <col min="4365" max="4607" width="9.140625" style="185"/>
    <col min="4608" max="4608" width="3.42578125" style="185" customWidth="1"/>
    <col min="4609" max="4609" width="4" style="185" customWidth="1"/>
    <col min="4610" max="4613" width="9.140625" style="185"/>
    <col min="4614" max="4614" width="3.28515625" style="185" customWidth="1"/>
    <col min="4615" max="4615" width="11.5703125" style="185" customWidth="1"/>
    <col min="4616" max="4616" width="19" style="185" customWidth="1"/>
    <col min="4617" max="4617" width="19.5703125" style="185" customWidth="1"/>
    <col min="4618" max="4619" width="9.140625" style="185"/>
    <col min="4620" max="4620" width="14" style="185" customWidth="1"/>
    <col min="4621" max="4863" width="9.140625" style="185"/>
    <col min="4864" max="4864" width="3.42578125" style="185" customWidth="1"/>
    <col min="4865" max="4865" width="4" style="185" customWidth="1"/>
    <col min="4866" max="4869" width="9.140625" style="185"/>
    <col min="4870" max="4870" width="3.28515625" style="185" customWidth="1"/>
    <col min="4871" max="4871" width="11.5703125" style="185" customWidth="1"/>
    <col min="4872" max="4872" width="19" style="185" customWidth="1"/>
    <col min="4873" max="4873" width="19.5703125" style="185" customWidth="1"/>
    <col min="4874" max="4875" width="9.140625" style="185"/>
    <col min="4876" max="4876" width="14" style="185" customWidth="1"/>
    <col min="4877" max="5119" width="9.140625" style="185"/>
    <col min="5120" max="5120" width="3.42578125" style="185" customWidth="1"/>
    <col min="5121" max="5121" width="4" style="185" customWidth="1"/>
    <col min="5122" max="5125" width="9.140625" style="185"/>
    <col min="5126" max="5126" width="3.28515625" style="185" customWidth="1"/>
    <col min="5127" max="5127" width="11.5703125" style="185" customWidth="1"/>
    <col min="5128" max="5128" width="19" style="185" customWidth="1"/>
    <col min="5129" max="5129" width="19.5703125" style="185" customWidth="1"/>
    <col min="5130" max="5131" width="9.140625" style="185"/>
    <col min="5132" max="5132" width="14" style="185" customWidth="1"/>
    <col min="5133" max="5375" width="9.140625" style="185"/>
    <col min="5376" max="5376" width="3.42578125" style="185" customWidth="1"/>
    <col min="5377" max="5377" width="4" style="185" customWidth="1"/>
    <col min="5378" max="5381" width="9.140625" style="185"/>
    <col min="5382" max="5382" width="3.28515625" style="185" customWidth="1"/>
    <col min="5383" max="5383" width="11.5703125" style="185" customWidth="1"/>
    <col min="5384" max="5384" width="19" style="185" customWidth="1"/>
    <col min="5385" max="5385" width="19.5703125" style="185" customWidth="1"/>
    <col min="5386" max="5387" width="9.140625" style="185"/>
    <col min="5388" max="5388" width="14" style="185" customWidth="1"/>
    <col min="5389" max="5631" width="9.140625" style="185"/>
    <col min="5632" max="5632" width="3.42578125" style="185" customWidth="1"/>
    <col min="5633" max="5633" width="4" style="185" customWidth="1"/>
    <col min="5634" max="5637" width="9.140625" style="185"/>
    <col min="5638" max="5638" width="3.28515625" style="185" customWidth="1"/>
    <col min="5639" max="5639" width="11.5703125" style="185" customWidth="1"/>
    <col min="5640" max="5640" width="19" style="185" customWidth="1"/>
    <col min="5641" max="5641" width="19.5703125" style="185" customWidth="1"/>
    <col min="5642" max="5643" width="9.140625" style="185"/>
    <col min="5644" max="5644" width="14" style="185" customWidth="1"/>
    <col min="5645" max="5887" width="9.140625" style="185"/>
    <col min="5888" max="5888" width="3.42578125" style="185" customWidth="1"/>
    <col min="5889" max="5889" width="4" style="185" customWidth="1"/>
    <col min="5890" max="5893" width="9.140625" style="185"/>
    <col min="5894" max="5894" width="3.28515625" style="185" customWidth="1"/>
    <col min="5895" max="5895" width="11.5703125" style="185" customWidth="1"/>
    <col min="5896" max="5896" width="19" style="185" customWidth="1"/>
    <col min="5897" max="5897" width="19.5703125" style="185" customWidth="1"/>
    <col min="5898" max="5899" width="9.140625" style="185"/>
    <col min="5900" max="5900" width="14" style="185" customWidth="1"/>
    <col min="5901" max="6143" width="9.140625" style="185"/>
    <col min="6144" max="6144" width="3.42578125" style="185" customWidth="1"/>
    <col min="6145" max="6145" width="4" style="185" customWidth="1"/>
    <col min="6146" max="6149" width="9.140625" style="185"/>
    <col min="6150" max="6150" width="3.28515625" style="185" customWidth="1"/>
    <col min="6151" max="6151" width="11.5703125" style="185" customWidth="1"/>
    <col min="6152" max="6152" width="19" style="185" customWidth="1"/>
    <col min="6153" max="6153" width="19.5703125" style="185" customWidth="1"/>
    <col min="6154" max="6155" width="9.140625" style="185"/>
    <col min="6156" max="6156" width="14" style="185" customWidth="1"/>
    <col min="6157" max="6399" width="9.140625" style="185"/>
    <col min="6400" max="6400" width="3.42578125" style="185" customWidth="1"/>
    <col min="6401" max="6401" width="4" style="185" customWidth="1"/>
    <col min="6402" max="6405" width="9.140625" style="185"/>
    <col min="6406" max="6406" width="3.28515625" style="185" customWidth="1"/>
    <col min="6407" max="6407" width="11.5703125" style="185" customWidth="1"/>
    <col min="6408" max="6408" width="19" style="185" customWidth="1"/>
    <col min="6409" max="6409" width="19.5703125" style="185" customWidth="1"/>
    <col min="6410" max="6411" width="9.140625" style="185"/>
    <col min="6412" max="6412" width="14" style="185" customWidth="1"/>
    <col min="6413" max="6655" width="9.140625" style="185"/>
    <col min="6656" max="6656" width="3.42578125" style="185" customWidth="1"/>
    <col min="6657" max="6657" width="4" style="185" customWidth="1"/>
    <col min="6658" max="6661" width="9.140625" style="185"/>
    <col min="6662" max="6662" width="3.28515625" style="185" customWidth="1"/>
    <col min="6663" max="6663" width="11.5703125" style="185" customWidth="1"/>
    <col min="6664" max="6664" width="19" style="185" customWidth="1"/>
    <col min="6665" max="6665" width="19.5703125" style="185" customWidth="1"/>
    <col min="6666" max="6667" width="9.140625" style="185"/>
    <col min="6668" max="6668" width="14" style="185" customWidth="1"/>
    <col min="6669" max="6911" width="9.140625" style="185"/>
    <col min="6912" max="6912" width="3.42578125" style="185" customWidth="1"/>
    <col min="6913" max="6913" width="4" style="185" customWidth="1"/>
    <col min="6914" max="6917" width="9.140625" style="185"/>
    <col min="6918" max="6918" width="3.28515625" style="185" customWidth="1"/>
    <col min="6919" max="6919" width="11.5703125" style="185" customWidth="1"/>
    <col min="6920" max="6920" width="19" style="185" customWidth="1"/>
    <col min="6921" max="6921" width="19.5703125" style="185" customWidth="1"/>
    <col min="6922" max="6923" width="9.140625" style="185"/>
    <col min="6924" max="6924" width="14" style="185" customWidth="1"/>
    <col min="6925" max="7167" width="9.140625" style="185"/>
    <col min="7168" max="7168" width="3.42578125" style="185" customWidth="1"/>
    <col min="7169" max="7169" width="4" style="185" customWidth="1"/>
    <col min="7170" max="7173" width="9.140625" style="185"/>
    <col min="7174" max="7174" width="3.28515625" style="185" customWidth="1"/>
    <col min="7175" max="7175" width="11.5703125" style="185" customWidth="1"/>
    <col min="7176" max="7176" width="19" style="185" customWidth="1"/>
    <col min="7177" max="7177" width="19.5703125" style="185" customWidth="1"/>
    <col min="7178" max="7179" width="9.140625" style="185"/>
    <col min="7180" max="7180" width="14" style="185" customWidth="1"/>
    <col min="7181" max="7423" width="9.140625" style="185"/>
    <col min="7424" max="7424" width="3.42578125" style="185" customWidth="1"/>
    <col min="7425" max="7425" width="4" style="185" customWidth="1"/>
    <col min="7426" max="7429" width="9.140625" style="185"/>
    <col min="7430" max="7430" width="3.28515625" style="185" customWidth="1"/>
    <col min="7431" max="7431" width="11.5703125" style="185" customWidth="1"/>
    <col min="7432" max="7432" width="19" style="185" customWidth="1"/>
    <col min="7433" max="7433" width="19.5703125" style="185" customWidth="1"/>
    <col min="7434" max="7435" width="9.140625" style="185"/>
    <col min="7436" max="7436" width="14" style="185" customWidth="1"/>
    <col min="7437" max="7679" width="9.140625" style="185"/>
    <col min="7680" max="7680" width="3.42578125" style="185" customWidth="1"/>
    <col min="7681" max="7681" width="4" style="185" customWidth="1"/>
    <col min="7682" max="7685" width="9.140625" style="185"/>
    <col min="7686" max="7686" width="3.28515625" style="185" customWidth="1"/>
    <col min="7687" max="7687" width="11.5703125" style="185" customWidth="1"/>
    <col min="7688" max="7688" width="19" style="185" customWidth="1"/>
    <col min="7689" max="7689" width="19.5703125" style="185" customWidth="1"/>
    <col min="7690" max="7691" width="9.140625" style="185"/>
    <col min="7692" max="7692" width="14" style="185" customWidth="1"/>
    <col min="7693" max="7935" width="9.140625" style="185"/>
    <col min="7936" max="7936" width="3.42578125" style="185" customWidth="1"/>
    <col min="7937" max="7937" width="4" style="185" customWidth="1"/>
    <col min="7938" max="7941" width="9.140625" style="185"/>
    <col min="7942" max="7942" width="3.28515625" style="185" customWidth="1"/>
    <col min="7943" max="7943" width="11.5703125" style="185" customWidth="1"/>
    <col min="7944" max="7944" width="19" style="185" customWidth="1"/>
    <col min="7945" max="7945" width="19.5703125" style="185" customWidth="1"/>
    <col min="7946" max="7947" width="9.140625" style="185"/>
    <col min="7948" max="7948" width="14" style="185" customWidth="1"/>
    <col min="7949" max="8191" width="9.140625" style="185"/>
    <col min="8192" max="8192" width="3.42578125" style="185" customWidth="1"/>
    <col min="8193" max="8193" width="4" style="185" customWidth="1"/>
    <col min="8194" max="8197" width="9.140625" style="185"/>
    <col min="8198" max="8198" width="3.28515625" style="185" customWidth="1"/>
    <col min="8199" max="8199" width="11.5703125" style="185" customWidth="1"/>
    <col min="8200" max="8200" width="19" style="185" customWidth="1"/>
    <col min="8201" max="8201" width="19.5703125" style="185" customWidth="1"/>
    <col min="8202" max="8203" width="9.140625" style="185"/>
    <col min="8204" max="8204" width="14" style="185" customWidth="1"/>
    <col min="8205" max="8447" width="9.140625" style="185"/>
    <col min="8448" max="8448" width="3.42578125" style="185" customWidth="1"/>
    <col min="8449" max="8449" width="4" style="185" customWidth="1"/>
    <col min="8450" max="8453" width="9.140625" style="185"/>
    <col min="8454" max="8454" width="3.28515625" style="185" customWidth="1"/>
    <col min="8455" max="8455" width="11.5703125" style="185" customWidth="1"/>
    <col min="8456" max="8456" width="19" style="185" customWidth="1"/>
    <col min="8457" max="8457" width="19.5703125" style="185" customWidth="1"/>
    <col min="8458" max="8459" width="9.140625" style="185"/>
    <col min="8460" max="8460" width="14" style="185" customWidth="1"/>
    <col min="8461" max="8703" width="9.140625" style="185"/>
    <col min="8704" max="8704" width="3.42578125" style="185" customWidth="1"/>
    <col min="8705" max="8705" width="4" style="185" customWidth="1"/>
    <col min="8706" max="8709" width="9.140625" style="185"/>
    <col min="8710" max="8710" width="3.28515625" style="185" customWidth="1"/>
    <col min="8711" max="8711" width="11.5703125" style="185" customWidth="1"/>
    <col min="8712" max="8712" width="19" style="185" customWidth="1"/>
    <col min="8713" max="8713" width="19.5703125" style="185" customWidth="1"/>
    <col min="8714" max="8715" width="9.140625" style="185"/>
    <col min="8716" max="8716" width="14" style="185" customWidth="1"/>
    <col min="8717" max="8959" width="9.140625" style="185"/>
    <col min="8960" max="8960" width="3.42578125" style="185" customWidth="1"/>
    <col min="8961" max="8961" width="4" style="185" customWidth="1"/>
    <col min="8962" max="8965" width="9.140625" style="185"/>
    <col min="8966" max="8966" width="3.28515625" style="185" customWidth="1"/>
    <col min="8967" max="8967" width="11.5703125" style="185" customWidth="1"/>
    <col min="8968" max="8968" width="19" style="185" customWidth="1"/>
    <col min="8969" max="8969" width="19.5703125" style="185" customWidth="1"/>
    <col min="8970" max="8971" width="9.140625" style="185"/>
    <col min="8972" max="8972" width="14" style="185" customWidth="1"/>
    <col min="8973" max="9215" width="9.140625" style="185"/>
    <col min="9216" max="9216" width="3.42578125" style="185" customWidth="1"/>
    <col min="9217" max="9217" width="4" style="185" customWidth="1"/>
    <col min="9218" max="9221" width="9.140625" style="185"/>
    <col min="9222" max="9222" width="3.28515625" style="185" customWidth="1"/>
    <col min="9223" max="9223" width="11.5703125" style="185" customWidth="1"/>
    <col min="9224" max="9224" width="19" style="185" customWidth="1"/>
    <col min="9225" max="9225" width="19.5703125" style="185" customWidth="1"/>
    <col min="9226" max="9227" width="9.140625" style="185"/>
    <col min="9228" max="9228" width="14" style="185" customWidth="1"/>
    <col min="9229" max="9471" width="9.140625" style="185"/>
    <col min="9472" max="9472" width="3.42578125" style="185" customWidth="1"/>
    <col min="9473" max="9473" width="4" style="185" customWidth="1"/>
    <col min="9474" max="9477" width="9.140625" style="185"/>
    <col min="9478" max="9478" width="3.28515625" style="185" customWidth="1"/>
    <col min="9479" max="9479" width="11.5703125" style="185" customWidth="1"/>
    <col min="9480" max="9480" width="19" style="185" customWidth="1"/>
    <col min="9481" max="9481" width="19.5703125" style="185" customWidth="1"/>
    <col min="9482" max="9483" width="9.140625" style="185"/>
    <col min="9484" max="9484" width="14" style="185" customWidth="1"/>
    <col min="9485" max="9727" width="9.140625" style="185"/>
    <col min="9728" max="9728" width="3.42578125" style="185" customWidth="1"/>
    <col min="9729" max="9729" width="4" style="185" customWidth="1"/>
    <col min="9730" max="9733" width="9.140625" style="185"/>
    <col min="9734" max="9734" width="3.28515625" style="185" customWidth="1"/>
    <col min="9735" max="9735" width="11.5703125" style="185" customWidth="1"/>
    <col min="9736" max="9736" width="19" style="185" customWidth="1"/>
    <col min="9737" max="9737" width="19.5703125" style="185" customWidth="1"/>
    <col min="9738" max="9739" width="9.140625" style="185"/>
    <col min="9740" max="9740" width="14" style="185" customWidth="1"/>
    <col min="9741" max="9983" width="9.140625" style="185"/>
    <col min="9984" max="9984" width="3.42578125" style="185" customWidth="1"/>
    <col min="9985" max="9985" width="4" style="185" customWidth="1"/>
    <col min="9986" max="9989" width="9.140625" style="185"/>
    <col min="9990" max="9990" width="3.28515625" style="185" customWidth="1"/>
    <col min="9991" max="9991" width="11.5703125" style="185" customWidth="1"/>
    <col min="9992" max="9992" width="19" style="185" customWidth="1"/>
    <col min="9993" max="9993" width="19.5703125" style="185" customWidth="1"/>
    <col min="9994" max="9995" width="9.140625" style="185"/>
    <col min="9996" max="9996" width="14" style="185" customWidth="1"/>
    <col min="9997" max="10239" width="9.140625" style="185"/>
    <col min="10240" max="10240" width="3.42578125" style="185" customWidth="1"/>
    <col min="10241" max="10241" width="4" style="185" customWidth="1"/>
    <col min="10242" max="10245" width="9.140625" style="185"/>
    <col min="10246" max="10246" width="3.28515625" style="185" customWidth="1"/>
    <col min="10247" max="10247" width="11.5703125" style="185" customWidth="1"/>
    <col min="10248" max="10248" width="19" style="185" customWidth="1"/>
    <col min="10249" max="10249" width="19.5703125" style="185" customWidth="1"/>
    <col min="10250" max="10251" width="9.140625" style="185"/>
    <col min="10252" max="10252" width="14" style="185" customWidth="1"/>
    <col min="10253" max="10495" width="9.140625" style="185"/>
    <col min="10496" max="10496" width="3.42578125" style="185" customWidth="1"/>
    <col min="10497" max="10497" width="4" style="185" customWidth="1"/>
    <col min="10498" max="10501" width="9.140625" style="185"/>
    <col min="10502" max="10502" width="3.28515625" style="185" customWidth="1"/>
    <col min="10503" max="10503" width="11.5703125" style="185" customWidth="1"/>
    <col min="10504" max="10504" width="19" style="185" customWidth="1"/>
    <col min="10505" max="10505" width="19.5703125" style="185" customWidth="1"/>
    <col min="10506" max="10507" width="9.140625" style="185"/>
    <col min="10508" max="10508" width="14" style="185" customWidth="1"/>
    <col min="10509" max="10751" width="9.140625" style="185"/>
    <col min="10752" max="10752" width="3.42578125" style="185" customWidth="1"/>
    <col min="10753" max="10753" width="4" style="185" customWidth="1"/>
    <col min="10754" max="10757" width="9.140625" style="185"/>
    <col min="10758" max="10758" width="3.28515625" style="185" customWidth="1"/>
    <col min="10759" max="10759" width="11.5703125" style="185" customWidth="1"/>
    <col min="10760" max="10760" width="19" style="185" customWidth="1"/>
    <col min="10761" max="10761" width="19.5703125" style="185" customWidth="1"/>
    <col min="10762" max="10763" width="9.140625" style="185"/>
    <col min="10764" max="10764" width="14" style="185" customWidth="1"/>
    <col min="10765" max="11007" width="9.140625" style="185"/>
    <col min="11008" max="11008" width="3.42578125" style="185" customWidth="1"/>
    <col min="11009" max="11009" width="4" style="185" customWidth="1"/>
    <col min="11010" max="11013" width="9.140625" style="185"/>
    <col min="11014" max="11014" width="3.28515625" style="185" customWidth="1"/>
    <col min="11015" max="11015" width="11.5703125" style="185" customWidth="1"/>
    <col min="11016" max="11016" width="19" style="185" customWidth="1"/>
    <col min="11017" max="11017" width="19.5703125" style="185" customWidth="1"/>
    <col min="11018" max="11019" width="9.140625" style="185"/>
    <col min="11020" max="11020" width="14" style="185" customWidth="1"/>
    <col min="11021" max="11263" width="9.140625" style="185"/>
    <col min="11264" max="11264" width="3.42578125" style="185" customWidth="1"/>
    <col min="11265" max="11265" width="4" style="185" customWidth="1"/>
    <col min="11266" max="11269" width="9.140625" style="185"/>
    <col min="11270" max="11270" width="3.28515625" style="185" customWidth="1"/>
    <col min="11271" max="11271" width="11.5703125" style="185" customWidth="1"/>
    <col min="11272" max="11272" width="19" style="185" customWidth="1"/>
    <col min="11273" max="11273" width="19.5703125" style="185" customWidth="1"/>
    <col min="11274" max="11275" width="9.140625" style="185"/>
    <col min="11276" max="11276" width="14" style="185" customWidth="1"/>
    <col min="11277" max="11519" width="9.140625" style="185"/>
    <col min="11520" max="11520" width="3.42578125" style="185" customWidth="1"/>
    <col min="11521" max="11521" width="4" style="185" customWidth="1"/>
    <col min="11522" max="11525" width="9.140625" style="185"/>
    <col min="11526" max="11526" width="3.28515625" style="185" customWidth="1"/>
    <col min="11527" max="11527" width="11.5703125" style="185" customWidth="1"/>
    <col min="11528" max="11528" width="19" style="185" customWidth="1"/>
    <col min="11529" max="11529" width="19.5703125" style="185" customWidth="1"/>
    <col min="11530" max="11531" width="9.140625" style="185"/>
    <col min="11532" max="11532" width="14" style="185" customWidth="1"/>
    <col min="11533" max="11775" width="9.140625" style="185"/>
    <col min="11776" max="11776" width="3.42578125" style="185" customWidth="1"/>
    <col min="11777" max="11777" width="4" style="185" customWidth="1"/>
    <col min="11778" max="11781" width="9.140625" style="185"/>
    <col min="11782" max="11782" width="3.28515625" style="185" customWidth="1"/>
    <col min="11783" max="11783" width="11.5703125" style="185" customWidth="1"/>
    <col min="11784" max="11784" width="19" style="185" customWidth="1"/>
    <col min="11785" max="11785" width="19.5703125" style="185" customWidth="1"/>
    <col min="11786" max="11787" width="9.140625" style="185"/>
    <col min="11788" max="11788" width="14" style="185" customWidth="1"/>
    <col min="11789" max="12031" width="9.140625" style="185"/>
    <col min="12032" max="12032" width="3.42578125" style="185" customWidth="1"/>
    <col min="12033" max="12033" width="4" style="185" customWidth="1"/>
    <col min="12034" max="12037" width="9.140625" style="185"/>
    <col min="12038" max="12038" width="3.28515625" style="185" customWidth="1"/>
    <col min="12039" max="12039" width="11.5703125" style="185" customWidth="1"/>
    <col min="12040" max="12040" width="19" style="185" customWidth="1"/>
    <col min="12041" max="12041" width="19.5703125" style="185" customWidth="1"/>
    <col min="12042" max="12043" width="9.140625" style="185"/>
    <col min="12044" max="12044" width="14" style="185" customWidth="1"/>
    <col min="12045" max="12287" width="9.140625" style="185"/>
    <col min="12288" max="12288" width="3.42578125" style="185" customWidth="1"/>
    <col min="12289" max="12289" width="4" style="185" customWidth="1"/>
    <col min="12290" max="12293" width="9.140625" style="185"/>
    <col min="12294" max="12294" width="3.28515625" style="185" customWidth="1"/>
    <col min="12295" max="12295" width="11.5703125" style="185" customWidth="1"/>
    <col min="12296" max="12296" width="19" style="185" customWidth="1"/>
    <col min="12297" max="12297" width="19.5703125" style="185" customWidth="1"/>
    <col min="12298" max="12299" width="9.140625" style="185"/>
    <col min="12300" max="12300" width="14" style="185" customWidth="1"/>
    <col min="12301" max="12543" width="9.140625" style="185"/>
    <col min="12544" max="12544" width="3.42578125" style="185" customWidth="1"/>
    <col min="12545" max="12545" width="4" style="185" customWidth="1"/>
    <col min="12546" max="12549" width="9.140625" style="185"/>
    <col min="12550" max="12550" width="3.28515625" style="185" customWidth="1"/>
    <col min="12551" max="12551" width="11.5703125" style="185" customWidth="1"/>
    <col min="12552" max="12552" width="19" style="185" customWidth="1"/>
    <col min="12553" max="12553" width="19.5703125" style="185" customWidth="1"/>
    <col min="12554" max="12555" width="9.140625" style="185"/>
    <col min="12556" max="12556" width="14" style="185" customWidth="1"/>
    <col min="12557" max="12799" width="9.140625" style="185"/>
    <col min="12800" max="12800" width="3.42578125" style="185" customWidth="1"/>
    <col min="12801" max="12801" width="4" style="185" customWidth="1"/>
    <col min="12802" max="12805" width="9.140625" style="185"/>
    <col min="12806" max="12806" width="3.28515625" style="185" customWidth="1"/>
    <col min="12807" max="12807" width="11.5703125" style="185" customWidth="1"/>
    <col min="12808" max="12808" width="19" style="185" customWidth="1"/>
    <col min="12809" max="12809" width="19.5703125" style="185" customWidth="1"/>
    <col min="12810" max="12811" width="9.140625" style="185"/>
    <col min="12812" max="12812" width="14" style="185" customWidth="1"/>
    <col min="12813" max="13055" width="9.140625" style="185"/>
    <col min="13056" max="13056" width="3.42578125" style="185" customWidth="1"/>
    <col min="13057" max="13057" width="4" style="185" customWidth="1"/>
    <col min="13058" max="13061" width="9.140625" style="185"/>
    <col min="13062" max="13062" width="3.28515625" style="185" customWidth="1"/>
    <col min="13063" max="13063" width="11.5703125" style="185" customWidth="1"/>
    <col min="13064" max="13064" width="19" style="185" customWidth="1"/>
    <col min="13065" max="13065" width="19.5703125" style="185" customWidth="1"/>
    <col min="13066" max="13067" width="9.140625" style="185"/>
    <col min="13068" max="13068" width="14" style="185" customWidth="1"/>
    <col min="13069" max="13311" width="9.140625" style="185"/>
    <col min="13312" max="13312" width="3.42578125" style="185" customWidth="1"/>
    <col min="13313" max="13313" width="4" style="185" customWidth="1"/>
    <col min="13314" max="13317" width="9.140625" style="185"/>
    <col min="13318" max="13318" width="3.28515625" style="185" customWidth="1"/>
    <col min="13319" max="13319" width="11.5703125" style="185" customWidth="1"/>
    <col min="13320" max="13320" width="19" style="185" customWidth="1"/>
    <col min="13321" max="13321" width="19.5703125" style="185" customWidth="1"/>
    <col min="13322" max="13323" width="9.140625" style="185"/>
    <col min="13324" max="13324" width="14" style="185" customWidth="1"/>
    <col min="13325" max="13567" width="9.140625" style="185"/>
    <col min="13568" max="13568" width="3.42578125" style="185" customWidth="1"/>
    <col min="13569" max="13569" width="4" style="185" customWidth="1"/>
    <col min="13570" max="13573" width="9.140625" style="185"/>
    <col min="13574" max="13574" width="3.28515625" style="185" customWidth="1"/>
    <col min="13575" max="13575" width="11.5703125" style="185" customWidth="1"/>
    <col min="13576" max="13576" width="19" style="185" customWidth="1"/>
    <col min="13577" max="13577" width="19.5703125" style="185" customWidth="1"/>
    <col min="13578" max="13579" width="9.140625" style="185"/>
    <col min="13580" max="13580" width="14" style="185" customWidth="1"/>
    <col min="13581" max="13823" width="9.140625" style="185"/>
    <col min="13824" max="13824" width="3.42578125" style="185" customWidth="1"/>
    <col min="13825" max="13825" width="4" style="185" customWidth="1"/>
    <col min="13826" max="13829" width="9.140625" style="185"/>
    <col min="13830" max="13830" width="3.28515625" style="185" customWidth="1"/>
    <col min="13831" max="13831" width="11.5703125" style="185" customWidth="1"/>
    <col min="13832" max="13832" width="19" style="185" customWidth="1"/>
    <col min="13833" max="13833" width="19.5703125" style="185" customWidth="1"/>
    <col min="13834" max="13835" width="9.140625" style="185"/>
    <col min="13836" max="13836" width="14" style="185" customWidth="1"/>
    <col min="13837" max="14079" width="9.140625" style="185"/>
    <col min="14080" max="14080" width="3.42578125" style="185" customWidth="1"/>
    <col min="14081" max="14081" width="4" style="185" customWidth="1"/>
    <col min="14082" max="14085" width="9.140625" style="185"/>
    <col min="14086" max="14086" width="3.28515625" style="185" customWidth="1"/>
    <col min="14087" max="14087" width="11.5703125" style="185" customWidth="1"/>
    <col min="14088" max="14088" width="19" style="185" customWidth="1"/>
    <col min="14089" max="14089" width="19.5703125" style="185" customWidth="1"/>
    <col min="14090" max="14091" width="9.140625" style="185"/>
    <col min="14092" max="14092" width="14" style="185" customWidth="1"/>
    <col min="14093" max="14335" width="9.140625" style="185"/>
    <col min="14336" max="14336" width="3.42578125" style="185" customWidth="1"/>
    <col min="14337" max="14337" width="4" style="185" customWidth="1"/>
    <col min="14338" max="14341" width="9.140625" style="185"/>
    <col min="14342" max="14342" width="3.28515625" style="185" customWidth="1"/>
    <col min="14343" max="14343" width="11.5703125" style="185" customWidth="1"/>
    <col min="14344" max="14344" width="19" style="185" customWidth="1"/>
    <col min="14345" max="14345" width="19.5703125" style="185" customWidth="1"/>
    <col min="14346" max="14347" width="9.140625" style="185"/>
    <col min="14348" max="14348" width="14" style="185" customWidth="1"/>
    <col min="14349" max="14591" width="9.140625" style="185"/>
    <col min="14592" max="14592" width="3.42578125" style="185" customWidth="1"/>
    <col min="14593" max="14593" width="4" style="185" customWidth="1"/>
    <col min="14594" max="14597" width="9.140625" style="185"/>
    <col min="14598" max="14598" width="3.28515625" style="185" customWidth="1"/>
    <col min="14599" max="14599" width="11.5703125" style="185" customWidth="1"/>
    <col min="14600" max="14600" width="19" style="185" customWidth="1"/>
    <col min="14601" max="14601" width="19.5703125" style="185" customWidth="1"/>
    <col min="14602" max="14603" width="9.140625" style="185"/>
    <col min="14604" max="14604" width="14" style="185" customWidth="1"/>
    <col min="14605" max="14847" width="9.140625" style="185"/>
    <col min="14848" max="14848" width="3.42578125" style="185" customWidth="1"/>
    <col min="14849" max="14849" width="4" style="185" customWidth="1"/>
    <col min="14850" max="14853" width="9.140625" style="185"/>
    <col min="14854" max="14854" width="3.28515625" style="185" customWidth="1"/>
    <col min="14855" max="14855" width="11.5703125" style="185" customWidth="1"/>
    <col min="14856" max="14856" width="19" style="185" customWidth="1"/>
    <col min="14857" max="14857" width="19.5703125" style="185" customWidth="1"/>
    <col min="14858" max="14859" width="9.140625" style="185"/>
    <col min="14860" max="14860" width="14" style="185" customWidth="1"/>
    <col min="14861" max="15103" width="9.140625" style="185"/>
    <col min="15104" max="15104" width="3.42578125" style="185" customWidth="1"/>
    <col min="15105" max="15105" width="4" style="185" customWidth="1"/>
    <col min="15106" max="15109" width="9.140625" style="185"/>
    <col min="15110" max="15110" width="3.28515625" style="185" customWidth="1"/>
    <col min="15111" max="15111" width="11.5703125" style="185" customWidth="1"/>
    <col min="15112" max="15112" width="19" style="185" customWidth="1"/>
    <col min="15113" max="15113" width="19.5703125" style="185" customWidth="1"/>
    <col min="15114" max="15115" width="9.140625" style="185"/>
    <col min="15116" max="15116" width="14" style="185" customWidth="1"/>
    <col min="15117" max="15359" width="9.140625" style="185"/>
    <col min="15360" max="15360" width="3.42578125" style="185" customWidth="1"/>
    <col min="15361" max="15361" width="4" style="185" customWidth="1"/>
    <col min="15362" max="15365" width="9.140625" style="185"/>
    <col min="15366" max="15366" width="3.28515625" style="185" customWidth="1"/>
    <col min="15367" max="15367" width="11.5703125" style="185" customWidth="1"/>
    <col min="15368" max="15368" width="19" style="185" customWidth="1"/>
    <col min="15369" max="15369" width="19.5703125" style="185" customWidth="1"/>
    <col min="15370" max="15371" width="9.140625" style="185"/>
    <col min="15372" max="15372" width="14" style="185" customWidth="1"/>
    <col min="15373" max="15615" width="9.140625" style="185"/>
    <col min="15616" max="15616" width="3.42578125" style="185" customWidth="1"/>
    <col min="15617" max="15617" width="4" style="185" customWidth="1"/>
    <col min="15618" max="15621" width="9.140625" style="185"/>
    <col min="15622" max="15622" width="3.28515625" style="185" customWidth="1"/>
    <col min="15623" max="15623" width="11.5703125" style="185" customWidth="1"/>
    <col min="15624" max="15624" width="19" style="185" customWidth="1"/>
    <col min="15625" max="15625" width="19.5703125" style="185" customWidth="1"/>
    <col min="15626" max="15627" width="9.140625" style="185"/>
    <col min="15628" max="15628" width="14" style="185" customWidth="1"/>
    <col min="15629" max="15871" width="9.140625" style="185"/>
    <col min="15872" max="15872" width="3.42578125" style="185" customWidth="1"/>
    <col min="15873" max="15873" width="4" style="185" customWidth="1"/>
    <col min="15874" max="15877" width="9.140625" style="185"/>
    <col min="15878" max="15878" width="3.28515625" style="185" customWidth="1"/>
    <col min="15879" max="15879" width="11.5703125" style="185" customWidth="1"/>
    <col min="15880" max="15880" width="19" style="185" customWidth="1"/>
    <col min="15881" max="15881" width="19.5703125" style="185" customWidth="1"/>
    <col min="15882" max="15883" width="9.140625" style="185"/>
    <col min="15884" max="15884" width="14" style="185" customWidth="1"/>
    <col min="15885" max="16127" width="9.140625" style="185"/>
    <col min="16128" max="16128" width="3.42578125" style="185" customWidth="1"/>
    <col min="16129" max="16129" width="4" style="185" customWidth="1"/>
    <col min="16130" max="16133" width="9.140625" style="185"/>
    <col min="16134" max="16134" width="3.28515625" style="185" customWidth="1"/>
    <col min="16135" max="16135" width="11.5703125" style="185" customWidth="1"/>
    <col min="16136" max="16136" width="19" style="185" customWidth="1"/>
    <col min="16137" max="16137" width="19.5703125" style="185" customWidth="1"/>
    <col min="16138" max="16139" width="9.140625" style="185"/>
    <col min="16140" max="16140" width="14" style="185" customWidth="1"/>
    <col min="16141" max="16384" width="9.140625" style="185"/>
  </cols>
  <sheetData>
    <row r="1" spans="1:10">
      <c r="A1" s="184" t="s">
        <v>451</v>
      </c>
    </row>
    <row r="2" spans="1:10">
      <c r="A2" s="184" t="s">
        <v>380</v>
      </c>
    </row>
    <row r="4" spans="1:10" ht="15">
      <c r="A4" s="187" t="s">
        <v>276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10" ht="15">
      <c r="A5" s="187" t="s">
        <v>452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5">
      <c r="A6" s="187" t="s">
        <v>453</v>
      </c>
      <c r="B6" s="187"/>
      <c r="C6" s="187"/>
      <c r="D6" s="187"/>
      <c r="E6" s="187"/>
      <c r="F6" s="187"/>
      <c r="G6" s="187"/>
      <c r="H6" s="187"/>
      <c r="I6" s="187"/>
      <c r="J6" s="187"/>
    </row>
    <row r="7" spans="1:10" ht="15.75">
      <c r="A7" s="188" t="s">
        <v>454</v>
      </c>
      <c r="B7" s="188"/>
      <c r="C7" s="188"/>
      <c r="D7" s="188"/>
      <c r="E7" s="188"/>
      <c r="F7" s="188"/>
      <c r="G7" s="188"/>
      <c r="H7" s="188"/>
      <c r="I7" s="188"/>
      <c r="J7" s="188"/>
    </row>
    <row r="9" spans="1:10">
      <c r="A9" s="185" t="s">
        <v>455</v>
      </c>
    </row>
    <row r="10" spans="1:10">
      <c r="B10" s="185" t="s">
        <v>456</v>
      </c>
    </row>
    <row r="11" spans="1:10">
      <c r="C11" s="185" t="s">
        <v>457</v>
      </c>
      <c r="I11" s="189">
        <f>[1]APRIL!I9+[1]MAY!I9+[1]JUNE!I9</f>
        <v>47452272.550000004</v>
      </c>
    </row>
    <row r="12" spans="1:10">
      <c r="C12" s="185" t="s">
        <v>458</v>
      </c>
      <c r="I12" s="186">
        <f>[1]APRIL!I10+[1]MAY!I10+[1]JUNE!I10</f>
        <v>618758357</v>
      </c>
      <c r="J12" s="190"/>
    </row>
    <row r="13" spans="1:10">
      <c r="C13" s="185" t="s">
        <v>459</v>
      </c>
      <c r="I13" s="186">
        <f>[1]APRIL!I11+[1]MAY!I11+[1]JUNE!I11</f>
        <v>151419059.00999999</v>
      </c>
    </row>
    <row r="14" spans="1:10">
      <c r="C14" s="185" t="s">
        <v>460</v>
      </c>
      <c r="I14" s="186">
        <f>[1]JUNE!I12+[1]MAY!I12+[1]APRIL!I12</f>
        <v>917944.44</v>
      </c>
    </row>
    <row r="15" spans="1:10">
      <c r="C15" s="185" t="s">
        <v>461</v>
      </c>
      <c r="I15" s="191">
        <f>[1]APRIL!I13+[1]MAY!I13+[1]JUNE!I13</f>
        <v>23261961.82</v>
      </c>
    </row>
    <row r="16" spans="1:10">
      <c r="C16" s="185" t="s">
        <v>462</v>
      </c>
      <c r="I16" s="192">
        <f>SUM(I11:I15)</f>
        <v>841809594.82000005</v>
      </c>
    </row>
    <row r="17" spans="1:12">
      <c r="B17" s="185" t="s">
        <v>463</v>
      </c>
    </row>
    <row r="18" spans="1:12">
      <c r="C18" s="185" t="s">
        <v>464</v>
      </c>
    </row>
    <row r="19" spans="1:12">
      <c r="C19" s="185" t="s">
        <v>465</v>
      </c>
      <c r="I19" s="191">
        <f>[1]APRIL!I17+[1]MAY!I17+[1]JUNE!I17</f>
        <v>388188457.04000002</v>
      </c>
      <c r="J19" s="190"/>
    </row>
    <row r="20" spans="1:12">
      <c r="C20" s="185" t="s">
        <v>466</v>
      </c>
      <c r="I20" s="191">
        <f>[1]JUNE!I18+[1]MAY!I18+[1]APRIL!I18</f>
        <v>279441791.10000002</v>
      </c>
    </row>
    <row r="21" spans="1:12">
      <c r="C21" s="185" t="s">
        <v>467</v>
      </c>
      <c r="I21" s="191">
        <f>[1]APRIL!I19+[1]MAY!I19+[1]JUNE!I19</f>
        <v>6516453.5899999999</v>
      </c>
    </row>
    <row r="22" spans="1:12">
      <c r="C22" s="185" t="s">
        <v>468</v>
      </c>
      <c r="I22" s="191">
        <f>[1]JUNE!I20+[1]MAY!I20+[1]APRIL!I20</f>
        <v>88332</v>
      </c>
    </row>
    <row r="23" spans="1:12">
      <c r="C23" s="185" t="s">
        <v>469</v>
      </c>
      <c r="I23" s="193">
        <f>SUM(I19:I22)</f>
        <v>674235033.73000014</v>
      </c>
    </row>
    <row r="24" spans="1:12">
      <c r="B24" s="185" t="s">
        <v>470</v>
      </c>
      <c r="I24" s="194"/>
      <c r="J24" s="195">
        <f>I16-I23</f>
        <v>167574561.08999991</v>
      </c>
    </row>
    <row r="25" spans="1:12">
      <c r="A25" s="185" t="s">
        <v>471</v>
      </c>
    </row>
    <row r="26" spans="1:12">
      <c r="B26" s="185" t="s">
        <v>456</v>
      </c>
    </row>
    <row r="27" spans="1:12">
      <c r="C27" s="185" t="s">
        <v>472</v>
      </c>
      <c r="I27" s="196"/>
    </row>
    <row r="28" spans="1:12">
      <c r="C28" s="185" t="s">
        <v>473</v>
      </c>
      <c r="I28" s="195"/>
    </row>
    <row r="29" spans="1:12">
      <c r="C29" s="185" t="s">
        <v>474</v>
      </c>
      <c r="I29" s="197"/>
    </row>
    <row r="30" spans="1:12" ht="15">
      <c r="C30" s="185" t="s">
        <v>475</v>
      </c>
      <c r="I30" s="197">
        <f>[1]APRIL!I28+[1]MAY!I28+[1]JUNE!I28</f>
        <v>1609480</v>
      </c>
      <c r="L30" s="198"/>
    </row>
    <row r="31" spans="1:12" ht="15">
      <c r="C31" s="185" t="s">
        <v>462</v>
      </c>
      <c r="I31" s="199">
        <f>I30+I27</f>
        <v>1609480</v>
      </c>
      <c r="L31" s="198"/>
    </row>
    <row r="32" spans="1:12">
      <c r="B32" s="185" t="s">
        <v>463</v>
      </c>
      <c r="I32" s="197"/>
    </row>
    <row r="33" spans="1:12">
      <c r="C33" s="185" t="s">
        <v>476</v>
      </c>
      <c r="I33" s="200">
        <f>[1]APRIL!I31+[1]MAY!I31+[1]JUNE!I31</f>
        <v>89350649.050000012</v>
      </c>
    </row>
    <row r="34" spans="1:12">
      <c r="C34" s="185" t="s">
        <v>473</v>
      </c>
      <c r="I34" s="197"/>
    </row>
    <row r="35" spans="1:12">
      <c r="C35" s="185" t="s">
        <v>477</v>
      </c>
      <c r="I35" s="197"/>
    </row>
    <row r="36" spans="1:12">
      <c r="C36" s="185" t="s">
        <v>469</v>
      </c>
      <c r="I36" s="199">
        <f>SUM(I33:I35)</f>
        <v>89350649.050000012</v>
      </c>
    </row>
    <row r="37" spans="1:12">
      <c r="B37" s="201" t="s">
        <v>470</v>
      </c>
      <c r="C37" s="201"/>
      <c r="D37" s="201"/>
      <c r="E37" s="201"/>
      <c r="I37" s="197"/>
      <c r="J37" s="195">
        <f>I31-I36</f>
        <v>-87741169.050000012</v>
      </c>
    </row>
    <row r="38" spans="1:12">
      <c r="A38" s="185" t="s">
        <v>478</v>
      </c>
      <c r="I38" s="197"/>
    </row>
    <row r="39" spans="1:12" ht="15">
      <c r="B39" s="185" t="s">
        <v>456</v>
      </c>
      <c r="I39" s="197"/>
      <c r="L39" s="202"/>
    </row>
    <row r="40" spans="1:12" ht="15">
      <c r="C40" s="185" t="s">
        <v>479</v>
      </c>
      <c r="L40" s="202"/>
    </row>
    <row r="41" spans="1:12" ht="15">
      <c r="C41" s="185" t="s">
        <v>480</v>
      </c>
      <c r="I41" s="202">
        <f>[1]APRIL!I39+[1]MAY!I39+[1]JUNE!I39</f>
        <v>17269724.440000001</v>
      </c>
      <c r="L41" s="202"/>
    </row>
    <row r="42" spans="1:12">
      <c r="C42" s="185" t="s">
        <v>462</v>
      </c>
      <c r="I42" s="199">
        <f>SUM(I41)</f>
        <v>17269724.440000001</v>
      </c>
    </row>
    <row r="43" spans="1:12">
      <c r="B43" s="185" t="s">
        <v>463</v>
      </c>
      <c r="I43" s="197"/>
    </row>
    <row r="44" spans="1:12">
      <c r="C44" s="185" t="s">
        <v>481</v>
      </c>
      <c r="I44" s="197"/>
    </row>
    <row r="45" spans="1:12">
      <c r="C45" s="185" t="s">
        <v>482</v>
      </c>
      <c r="I45" s="197">
        <f>[1]APRIL!I43+[1]MAY!I43+[1]JUNE!I43</f>
        <v>28285048.990000002</v>
      </c>
    </row>
    <row r="46" spans="1:12">
      <c r="C46" s="185" t="s">
        <v>469</v>
      </c>
      <c r="I46" s="199">
        <f>I45</f>
        <v>28285048.990000002</v>
      </c>
    </row>
    <row r="47" spans="1:12">
      <c r="B47" s="201" t="s">
        <v>470</v>
      </c>
      <c r="C47" s="201"/>
      <c r="D47" s="201"/>
      <c r="E47" s="201"/>
      <c r="J47" s="203">
        <f>I42-I46</f>
        <v>-11015324.550000001</v>
      </c>
    </row>
    <row r="48" spans="1:12">
      <c r="A48" s="185" t="s">
        <v>483</v>
      </c>
      <c r="J48" s="195">
        <f>SUM(J24:J47)</f>
        <v>68818067.489999905</v>
      </c>
    </row>
    <row r="49" spans="1:10">
      <c r="A49" s="185" t="s">
        <v>484</v>
      </c>
      <c r="J49" s="191">
        <f>[1]APRIL!J47</f>
        <v>750249754.43000007</v>
      </c>
    </row>
    <row r="50" spans="1:10" ht="15.75" thickBot="1">
      <c r="A50" s="204" t="s">
        <v>485</v>
      </c>
      <c r="J50" s="205">
        <f>SUM(J48:J49)</f>
        <v>819067821.91999996</v>
      </c>
    </row>
    <row r="51" spans="1:10" ht="15" thickTop="1">
      <c r="J51" s="200"/>
    </row>
    <row r="52" spans="1:10">
      <c r="J52" s="206"/>
    </row>
    <row r="53" spans="1:10">
      <c r="I53" s="185" t="s">
        <v>486</v>
      </c>
      <c r="J53" s="207"/>
    </row>
    <row r="54" spans="1:10">
      <c r="J54" s="207"/>
    </row>
    <row r="55" spans="1:10">
      <c r="J55" s="190"/>
    </row>
    <row r="57" spans="1:10" ht="15">
      <c r="I57" s="204" t="s">
        <v>375</v>
      </c>
    </row>
    <row r="58" spans="1:10">
      <c r="I58" s="185" t="s">
        <v>429</v>
      </c>
    </row>
  </sheetData>
  <sheetProtection password="CCC5" sheet="1" objects="1" scenarios="1"/>
  <mergeCells count="4">
    <mergeCell ref="A4:J4"/>
    <mergeCell ref="A5:J5"/>
    <mergeCell ref="A6:J6"/>
    <mergeCell ref="A7:J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topLeftCell="A13" workbookViewId="0">
      <selection activeCell="I24" sqref="I24"/>
    </sheetView>
  </sheetViews>
  <sheetFormatPr defaultRowHeight="15"/>
  <cols>
    <col min="1" max="1" width="31.28515625" customWidth="1"/>
    <col min="2" max="2" width="17.28515625" customWidth="1"/>
    <col min="3" max="3" width="14.42578125" style="213" customWidth="1"/>
    <col min="4" max="5" width="12" customWidth="1"/>
    <col min="6" max="6" width="12.140625" customWidth="1"/>
    <col min="7" max="7" width="16" style="213" customWidth="1"/>
    <col min="8" max="8" width="11.42578125" customWidth="1"/>
    <col min="9" max="9" width="20.140625" customWidth="1"/>
  </cols>
  <sheetData>
    <row r="1" spans="1:11" s="1" customFormat="1" ht="15.75">
      <c r="A1" s="208" t="s">
        <v>487</v>
      </c>
      <c r="C1" s="209"/>
      <c r="G1" s="209"/>
    </row>
    <row r="2" spans="1:11" s="1" customFormat="1" ht="15.75">
      <c r="A2" s="208"/>
      <c r="C2" s="209"/>
      <c r="G2" s="209"/>
    </row>
    <row r="3" spans="1:11" s="1" customFormat="1" ht="15.75">
      <c r="C3" s="209"/>
      <c r="G3" s="209"/>
    </row>
    <row r="4" spans="1:11" s="1" customFormat="1" ht="15.75">
      <c r="A4" s="210" t="s">
        <v>488</v>
      </c>
      <c r="B4" s="210"/>
      <c r="C4" s="210"/>
      <c r="D4" s="210"/>
      <c r="E4" s="210"/>
      <c r="F4" s="210"/>
      <c r="G4" s="210"/>
      <c r="H4" s="210"/>
      <c r="I4" s="210"/>
    </row>
    <row r="5" spans="1:11" s="1" customFormat="1" ht="15.75">
      <c r="A5" s="210" t="s">
        <v>489</v>
      </c>
      <c r="B5" s="210"/>
      <c r="C5" s="210"/>
      <c r="D5" s="210"/>
      <c r="E5" s="210"/>
      <c r="F5" s="210"/>
      <c r="G5" s="210"/>
      <c r="H5" s="210"/>
      <c r="I5" s="210"/>
    </row>
    <row r="6" spans="1:11" s="1" customFormat="1" ht="15.75">
      <c r="A6" s="211"/>
      <c r="B6" s="211"/>
      <c r="C6" s="211"/>
      <c r="D6" s="211"/>
      <c r="E6" s="211"/>
      <c r="F6" s="211"/>
      <c r="G6" s="211"/>
      <c r="H6" s="211"/>
      <c r="I6" s="211"/>
    </row>
    <row r="7" spans="1:11" s="1" customFormat="1" ht="15.75">
      <c r="A7" s="212"/>
      <c r="B7" s="212"/>
      <c r="C7" s="213"/>
      <c r="D7" s="212"/>
      <c r="E7" s="212"/>
      <c r="F7" s="212"/>
      <c r="G7" s="213"/>
      <c r="H7" s="212"/>
      <c r="I7" s="212"/>
    </row>
    <row r="8" spans="1:11" s="1" customFormat="1" ht="15.75">
      <c r="A8" t="s">
        <v>490</v>
      </c>
      <c r="B8" s="214" t="s">
        <v>491</v>
      </c>
      <c r="C8" s="213"/>
      <c r="D8" s="212"/>
      <c r="E8" s="212"/>
      <c r="F8" s="212"/>
      <c r="G8" s="213"/>
      <c r="H8" s="212"/>
      <c r="I8" s="212"/>
    </row>
    <row r="9" spans="1:11" s="1" customFormat="1" ht="15.75">
      <c r="A9" s="212"/>
      <c r="B9" s="212"/>
      <c r="C9" s="213"/>
      <c r="D9" s="212"/>
      <c r="E9" s="212"/>
      <c r="F9" s="212"/>
      <c r="G9" s="213"/>
      <c r="H9" s="212"/>
      <c r="I9" s="212"/>
    </row>
    <row r="10" spans="1:11" s="1" customFormat="1" ht="15.75" customHeight="1">
      <c r="A10" s="215" t="s">
        <v>492</v>
      </c>
      <c r="B10" s="216" t="s">
        <v>493</v>
      </c>
      <c r="C10" s="217" t="s">
        <v>494</v>
      </c>
      <c r="D10" s="216" t="s">
        <v>495</v>
      </c>
      <c r="E10" s="216" t="s">
        <v>496</v>
      </c>
      <c r="F10" s="218" t="s">
        <v>497</v>
      </c>
      <c r="G10" s="219"/>
      <c r="H10" s="220" t="s">
        <v>11</v>
      </c>
      <c r="I10" s="220" t="s">
        <v>498</v>
      </c>
    </row>
    <row r="11" spans="1:11" s="1" customFormat="1" ht="31.5" customHeight="1">
      <c r="A11" s="221"/>
      <c r="B11" s="222"/>
      <c r="C11" s="223"/>
      <c r="D11" s="216"/>
      <c r="E11" s="216"/>
      <c r="F11" s="224" t="s">
        <v>499</v>
      </c>
      <c r="G11" s="225" t="s">
        <v>500</v>
      </c>
      <c r="H11" s="222"/>
      <c r="I11" s="222"/>
    </row>
    <row r="12" spans="1:11" s="1" customFormat="1" ht="90">
      <c r="A12" s="226" t="s">
        <v>501</v>
      </c>
      <c r="B12" s="227" t="s">
        <v>502</v>
      </c>
      <c r="C12" s="228">
        <v>2683351.25</v>
      </c>
      <c r="D12" s="229">
        <v>42108</v>
      </c>
      <c r="E12" s="229">
        <v>42108</v>
      </c>
      <c r="F12" s="230">
        <v>1</v>
      </c>
      <c r="G12" s="228">
        <v>2683351.25</v>
      </c>
      <c r="H12" s="231"/>
      <c r="I12" s="227" t="s">
        <v>503</v>
      </c>
    </row>
    <row r="13" spans="1:11" s="1" customFormat="1" ht="90">
      <c r="A13" s="226" t="s">
        <v>504</v>
      </c>
      <c r="B13" s="227" t="s">
        <v>505</v>
      </c>
      <c r="C13" s="228">
        <v>7660945</v>
      </c>
      <c r="D13" s="229">
        <v>42010</v>
      </c>
      <c r="E13" s="229">
        <v>42046</v>
      </c>
      <c r="F13" s="230">
        <v>1</v>
      </c>
      <c r="G13" s="228">
        <v>7660945</v>
      </c>
      <c r="H13" s="231"/>
      <c r="I13" s="227" t="s">
        <v>503</v>
      </c>
    </row>
    <row r="14" spans="1:11">
      <c r="A14" s="212"/>
      <c r="B14" s="212"/>
      <c r="D14" s="212"/>
      <c r="E14" s="212"/>
      <c r="F14" s="212"/>
      <c r="H14" s="212"/>
      <c r="I14" s="212"/>
    </row>
    <row r="15" spans="1:11" ht="37.5" customHeight="1">
      <c r="A15" s="232" t="s">
        <v>374</v>
      </c>
      <c r="B15" s="232"/>
      <c r="C15" s="232"/>
      <c r="D15" s="232"/>
      <c r="E15" s="232"/>
      <c r="F15" s="212"/>
      <c r="H15" s="212"/>
      <c r="K15" s="212"/>
    </row>
    <row r="16" spans="1:11" ht="19.5" customHeight="1">
      <c r="A16" s="233"/>
      <c r="B16" s="233"/>
      <c r="C16" s="233"/>
      <c r="D16" s="233"/>
      <c r="E16" s="233"/>
      <c r="F16" s="212"/>
      <c r="H16" s="212"/>
      <c r="K16" s="212"/>
    </row>
    <row r="17" spans="1:9">
      <c r="A17" s="212"/>
      <c r="B17" s="212"/>
      <c r="D17" s="212"/>
      <c r="E17" s="212"/>
      <c r="F17" s="212"/>
      <c r="H17" s="212"/>
      <c r="I17" s="212"/>
    </row>
    <row r="18" spans="1:9">
      <c r="A18" s="212"/>
      <c r="B18" s="212"/>
      <c r="D18" s="212"/>
      <c r="E18" s="212"/>
      <c r="F18" s="212"/>
      <c r="G18" s="234"/>
      <c r="H18" s="235"/>
      <c r="I18" s="212"/>
    </row>
    <row r="19" spans="1:9" ht="15.75">
      <c r="A19" s="236" t="s">
        <v>506</v>
      </c>
      <c r="B19" s="236"/>
      <c r="D19" s="212"/>
      <c r="E19" s="212"/>
      <c r="F19" s="212"/>
      <c r="G19" s="237" t="s">
        <v>507</v>
      </c>
      <c r="H19" s="237"/>
      <c r="I19" s="212"/>
    </row>
    <row r="20" spans="1:9" ht="15.75">
      <c r="A20" s="238" t="s">
        <v>429</v>
      </c>
      <c r="B20" s="238"/>
      <c r="D20" s="212"/>
      <c r="E20" s="212"/>
      <c r="F20" s="212"/>
      <c r="G20" s="238" t="s">
        <v>378</v>
      </c>
      <c r="H20" s="238"/>
      <c r="I20" s="212"/>
    </row>
  </sheetData>
  <sheetProtection password="CCC5" sheet="1" objects="1" scenarios="1"/>
  <mergeCells count="15">
    <mergeCell ref="A15:E15"/>
    <mergeCell ref="A19:B19"/>
    <mergeCell ref="G19:H19"/>
    <mergeCell ref="A20:B20"/>
    <mergeCell ref="G20:H20"/>
    <mergeCell ref="A4:I4"/>
    <mergeCell ref="A5:I5"/>
    <mergeCell ref="A10:A11"/>
    <mergeCell ref="B10:B11"/>
    <mergeCell ref="C10:C11"/>
    <mergeCell ref="D10:D11"/>
    <mergeCell ref="E10:E11"/>
    <mergeCell ref="F10:G10"/>
    <mergeCell ref="H10:H11"/>
    <mergeCell ref="I10:I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96"/>
  <sheetViews>
    <sheetView tabSelected="1" topLeftCell="A79" workbookViewId="0">
      <selection activeCell="D92" sqref="D92"/>
    </sheetView>
  </sheetViews>
  <sheetFormatPr defaultRowHeight="12.75"/>
  <cols>
    <col min="1" max="1" width="29.7109375" style="239" customWidth="1"/>
    <col min="2" max="2" width="16" style="239" customWidth="1"/>
    <col min="3" max="3" width="12.7109375" style="240" customWidth="1"/>
    <col min="4" max="4" width="44.5703125" style="239" customWidth="1"/>
    <col min="5" max="5" width="15.5703125" style="239" customWidth="1"/>
    <col min="6" max="6" width="15.7109375" style="239" customWidth="1"/>
    <col min="7" max="7" width="9.7109375" style="239" customWidth="1"/>
    <col min="8" max="8" width="9.5703125" style="239" customWidth="1"/>
    <col min="9" max="9" width="10.7109375" style="239" customWidth="1"/>
    <col min="10" max="10" width="13.85546875" style="239" customWidth="1"/>
    <col min="11" max="16384" width="9.140625" style="239"/>
  </cols>
  <sheetData>
    <row r="1" spans="1:10" ht="15">
      <c r="A1" s="212" t="s">
        <v>508</v>
      </c>
    </row>
    <row r="3" spans="1:10" ht="15.75">
      <c r="A3" s="241" t="s">
        <v>509</v>
      </c>
      <c r="B3" s="242"/>
      <c r="C3" s="242"/>
      <c r="D3" s="242"/>
      <c r="E3" s="242"/>
      <c r="F3" s="242"/>
      <c r="G3" s="242"/>
      <c r="H3" s="242"/>
      <c r="I3" s="242"/>
      <c r="J3" s="243"/>
    </row>
    <row r="4" spans="1:10" ht="15.75">
      <c r="A4" s="244" t="s">
        <v>510</v>
      </c>
      <c r="B4" s="238"/>
      <c r="C4" s="238"/>
      <c r="D4" s="238"/>
      <c r="E4" s="238"/>
      <c r="F4" s="238"/>
      <c r="G4" s="238"/>
      <c r="H4" s="238"/>
      <c r="I4" s="238"/>
      <c r="J4" s="245"/>
    </row>
    <row r="5" spans="1:10" ht="15.75">
      <c r="A5" s="246"/>
      <c r="B5" s="178"/>
      <c r="C5" s="247"/>
      <c r="D5" s="178"/>
      <c r="E5" s="178"/>
      <c r="F5" s="178"/>
      <c r="G5" s="178"/>
      <c r="H5" s="178"/>
      <c r="I5" s="178"/>
      <c r="J5" s="248"/>
    </row>
    <row r="6" spans="1:10" ht="15.75">
      <c r="A6" s="246" t="s">
        <v>511</v>
      </c>
      <c r="B6" s="178"/>
      <c r="C6" s="247"/>
      <c r="D6" s="178"/>
      <c r="E6" s="178"/>
      <c r="F6" s="178"/>
      <c r="G6" s="178"/>
      <c r="H6" s="178"/>
      <c r="I6" s="178"/>
      <c r="J6" s="248"/>
    </row>
    <row r="7" spans="1:10" ht="8.25" customHeight="1">
      <c r="A7" s="249"/>
      <c r="B7" s="250"/>
      <c r="C7" s="251"/>
      <c r="D7" s="250"/>
      <c r="E7" s="250"/>
      <c r="F7" s="250"/>
      <c r="G7" s="250"/>
      <c r="H7" s="250"/>
      <c r="I7" s="250"/>
      <c r="J7" s="252"/>
    </row>
    <row r="8" spans="1:10" ht="25.5" customHeight="1">
      <c r="A8" s="253" t="s">
        <v>512</v>
      </c>
      <c r="B8" s="254" t="s">
        <v>513</v>
      </c>
      <c r="C8" s="255" t="s">
        <v>514</v>
      </c>
      <c r="D8" s="254" t="s">
        <v>515</v>
      </c>
      <c r="E8" s="254" t="s">
        <v>516</v>
      </c>
      <c r="F8" s="254"/>
      <c r="G8" s="254"/>
      <c r="H8" s="254"/>
      <c r="I8" s="254"/>
      <c r="J8" s="254"/>
    </row>
    <row r="9" spans="1:10">
      <c r="A9" s="253"/>
      <c r="B9" s="254"/>
      <c r="C9" s="255"/>
      <c r="D9" s="254"/>
      <c r="E9" s="256" t="s">
        <v>517</v>
      </c>
      <c r="F9" s="256"/>
      <c r="G9" s="256"/>
      <c r="H9" s="256" t="s">
        <v>518</v>
      </c>
      <c r="I9" s="256"/>
      <c r="J9" s="256"/>
    </row>
    <row r="10" spans="1:10" ht="25.5">
      <c r="A10" s="253"/>
      <c r="B10" s="254"/>
      <c r="C10" s="255"/>
      <c r="D10" s="254"/>
      <c r="E10" s="257" t="s">
        <v>519</v>
      </c>
      <c r="F10" s="257" t="s">
        <v>520</v>
      </c>
      <c r="G10" s="257" t="s">
        <v>521</v>
      </c>
      <c r="H10" s="257" t="s">
        <v>522</v>
      </c>
      <c r="I10" s="258" t="s">
        <v>523</v>
      </c>
      <c r="J10" s="259" t="s">
        <v>524</v>
      </c>
    </row>
    <row r="11" spans="1:10" ht="15.75" hidden="1">
      <c r="A11" s="260" t="s">
        <v>525</v>
      </c>
      <c r="B11" s="261">
        <v>0</v>
      </c>
      <c r="C11" s="262">
        <v>41655</v>
      </c>
      <c r="D11" s="257"/>
      <c r="E11" s="257"/>
      <c r="F11" s="257"/>
      <c r="G11" s="257"/>
      <c r="H11" s="257"/>
      <c r="I11" s="258"/>
      <c r="J11" s="259"/>
    </row>
    <row r="12" spans="1:10" ht="15.75" hidden="1">
      <c r="A12" s="260" t="s">
        <v>526</v>
      </c>
      <c r="B12" s="261">
        <v>0</v>
      </c>
      <c r="C12" s="262">
        <v>41655</v>
      </c>
      <c r="D12" s="257"/>
      <c r="E12" s="257"/>
      <c r="F12" s="257"/>
      <c r="G12" s="257"/>
      <c r="H12" s="257"/>
      <c r="I12" s="258"/>
      <c r="J12" s="259"/>
    </row>
    <row r="13" spans="1:10" ht="15.75" hidden="1">
      <c r="A13" s="260" t="s">
        <v>527</v>
      </c>
      <c r="B13" s="261">
        <v>0</v>
      </c>
      <c r="C13" s="262">
        <v>41648</v>
      </c>
      <c r="D13" s="257"/>
      <c r="E13" s="257"/>
      <c r="F13" s="257"/>
      <c r="G13" s="257"/>
      <c r="H13" s="257"/>
      <c r="I13" s="258"/>
      <c r="J13" s="259"/>
    </row>
    <row r="14" spans="1:10" ht="15.75" hidden="1">
      <c r="A14" s="260" t="s">
        <v>528</v>
      </c>
      <c r="B14" s="261">
        <v>0</v>
      </c>
      <c r="C14" s="262">
        <v>41648</v>
      </c>
      <c r="D14" s="257"/>
      <c r="E14" s="257"/>
      <c r="F14" s="257"/>
      <c r="G14" s="257"/>
      <c r="H14" s="257"/>
      <c r="I14" s="258"/>
      <c r="J14" s="259"/>
    </row>
    <row r="15" spans="1:10" ht="15.75" hidden="1">
      <c r="A15" s="260" t="s">
        <v>529</v>
      </c>
      <c r="B15" s="261">
        <v>0</v>
      </c>
      <c r="C15" s="262">
        <v>41647</v>
      </c>
      <c r="D15" s="257"/>
      <c r="E15" s="257"/>
      <c r="F15" s="257"/>
      <c r="G15" s="257"/>
      <c r="H15" s="257"/>
      <c r="I15" s="258"/>
      <c r="J15" s="259"/>
    </row>
    <row r="16" spans="1:10" ht="15.75">
      <c r="A16" s="263" t="s">
        <v>530</v>
      </c>
      <c r="B16" s="264">
        <v>7900</v>
      </c>
      <c r="C16" s="265">
        <v>42185</v>
      </c>
      <c r="D16" s="266" t="s">
        <v>531</v>
      </c>
      <c r="E16" s="264">
        <v>7900</v>
      </c>
      <c r="F16" s="257"/>
      <c r="G16" s="257"/>
      <c r="H16" s="257"/>
      <c r="I16" s="258"/>
      <c r="J16" s="259"/>
    </row>
    <row r="17" spans="1:10" ht="15.75">
      <c r="A17" s="263" t="s">
        <v>532</v>
      </c>
      <c r="B17" s="264">
        <v>7900</v>
      </c>
      <c r="C17" s="265">
        <v>42185</v>
      </c>
      <c r="D17" s="266" t="s">
        <v>533</v>
      </c>
      <c r="E17" s="264">
        <v>7900</v>
      </c>
      <c r="F17" s="257"/>
      <c r="G17" s="257"/>
      <c r="H17" s="257"/>
      <c r="I17" s="258"/>
      <c r="J17" s="259"/>
    </row>
    <row r="18" spans="1:10" ht="15.75">
      <c r="A18" s="263" t="s">
        <v>534</v>
      </c>
      <c r="B18" s="264">
        <v>42600</v>
      </c>
      <c r="C18" s="265">
        <v>42184</v>
      </c>
      <c r="D18" s="266" t="s">
        <v>535</v>
      </c>
      <c r="E18" s="264">
        <v>42600</v>
      </c>
      <c r="F18" s="257"/>
      <c r="G18" s="257"/>
      <c r="H18" s="257"/>
      <c r="I18" s="258"/>
      <c r="J18" s="259"/>
    </row>
    <row r="19" spans="1:10" ht="15.75">
      <c r="A19" s="263" t="s">
        <v>536</v>
      </c>
      <c r="B19" s="264">
        <v>200000</v>
      </c>
      <c r="C19" s="267">
        <v>42181</v>
      </c>
      <c r="D19" s="266" t="s">
        <v>537</v>
      </c>
      <c r="E19" s="264">
        <v>200000</v>
      </c>
      <c r="F19" s="257"/>
      <c r="G19" s="257"/>
      <c r="H19" s="257"/>
      <c r="I19" s="258"/>
      <c r="J19" s="259"/>
    </row>
    <row r="20" spans="1:10" ht="15.75">
      <c r="A20" s="263" t="s">
        <v>538</v>
      </c>
      <c r="B20" s="264">
        <v>100000</v>
      </c>
      <c r="C20" s="265">
        <v>42178</v>
      </c>
      <c r="D20" s="266" t="s">
        <v>539</v>
      </c>
      <c r="E20" s="264">
        <v>100000</v>
      </c>
      <c r="F20" s="257"/>
      <c r="G20" s="257"/>
      <c r="H20" s="257"/>
      <c r="I20" s="258"/>
      <c r="J20" s="259"/>
    </row>
    <row r="21" spans="1:10" ht="15.75">
      <c r="A21" s="263" t="s">
        <v>540</v>
      </c>
      <c r="B21" s="264">
        <v>8500</v>
      </c>
      <c r="C21" s="265">
        <v>42177</v>
      </c>
      <c r="D21" s="266" t="s">
        <v>535</v>
      </c>
      <c r="E21" s="264">
        <v>8500</v>
      </c>
      <c r="F21" s="257"/>
      <c r="G21" s="257"/>
      <c r="H21" s="257"/>
      <c r="I21" s="258"/>
      <c r="J21" s="259"/>
    </row>
    <row r="22" spans="1:10" ht="15.75">
      <c r="A22" s="263" t="s">
        <v>541</v>
      </c>
      <c r="B22" s="264">
        <v>8500</v>
      </c>
      <c r="C22" s="265">
        <v>42174</v>
      </c>
      <c r="D22" s="266" t="s">
        <v>535</v>
      </c>
      <c r="E22" s="264">
        <v>8500</v>
      </c>
      <c r="F22" s="257"/>
      <c r="G22" s="257"/>
      <c r="H22" s="257"/>
      <c r="I22" s="258"/>
      <c r="J22" s="259"/>
    </row>
    <row r="23" spans="1:10" ht="15.75">
      <c r="A23" s="263" t="s">
        <v>542</v>
      </c>
      <c r="B23" s="264">
        <v>6200</v>
      </c>
      <c r="C23" s="265">
        <v>42170</v>
      </c>
      <c r="D23" s="266" t="s">
        <v>533</v>
      </c>
      <c r="E23" s="264">
        <v>6200</v>
      </c>
      <c r="F23" s="257"/>
      <c r="G23" s="257"/>
      <c r="H23" s="257"/>
      <c r="I23" s="258"/>
      <c r="J23" s="259"/>
    </row>
    <row r="24" spans="1:10" ht="15.75">
      <c r="A24" s="263" t="s">
        <v>543</v>
      </c>
      <c r="B24" s="264">
        <v>6200</v>
      </c>
      <c r="C24" s="265">
        <v>42170</v>
      </c>
      <c r="D24" s="266" t="s">
        <v>531</v>
      </c>
      <c r="E24" s="264">
        <v>6200</v>
      </c>
      <c r="F24" s="257"/>
      <c r="G24" s="257"/>
      <c r="H24" s="257"/>
      <c r="I24" s="258"/>
      <c r="J24" s="259"/>
    </row>
    <row r="25" spans="1:10" ht="15.75">
      <c r="A25" s="263" t="s">
        <v>544</v>
      </c>
      <c r="B25" s="264">
        <v>6200</v>
      </c>
      <c r="C25" s="265">
        <v>42170</v>
      </c>
      <c r="D25" s="266" t="s">
        <v>531</v>
      </c>
      <c r="E25" s="264">
        <v>6200</v>
      </c>
      <c r="F25" s="257"/>
      <c r="G25" s="257"/>
      <c r="H25" s="257"/>
      <c r="I25" s="258"/>
      <c r="J25" s="259"/>
    </row>
    <row r="26" spans="1:10" ht="15.75">
      <c r="A26" s="263" t="s">
        <v>545</v>
      </c>
      <c r="B26" s="264">
        <v>6200</v>
      </c>
      <c r="C26" s="265">
        <v>42170</v>
      </c>
      <c r="D26" s="266" t="s">
        <v>531</v>
      </c>
      <c r="E26" s="264">
        <v>6200</v>
      </c>
      <c r="F26" s="257"/>
      <c r="G26" s="257"/>
      <c r="H26" s="257"/>
      <c r="I26" s="258"/>
      <c r="J26" s="259"/>
    </row>
    <row r="27" spans="1:10" ht="15.75">
      <c r="A27" s="263" t="s">
        <v>546</v>
      </c>
      <c r="B27" s="264">
        <v>6200</v>
      </c>
      <c r="C27" s="265">
        <v>42170</v>
      </c>
      <c r="D27" s="266" t="s">
        <v>531</v>
      </c>
      <c r="E27" s="264">
        <v>6200</v>
      </c>
      <c r="F27" s="257"/>
      <c r="G27" s="257"/>
      <c r="H27" s="257"/>
      <c r="I27" s="258"/>
      <c r="J27" s="259"/>
    </row>
    <row r="28" spans="1:10" ht="15.75">
      <c r="A28" s="263" t="s">
        <v>547</v>
      </c>
      <c r="B28" s="264">
        <v>22500</v>
      </c>
      <c r="C28" s="265">
        <v>42166</v>
      </c>
      <c r="D28" s="266" t="s">
        <v>535</v>
      </c>
      <c r="E28" s="264">
        <v>22500</v>
      </c>
      <c r="F28" s="257"/>
      <c r="G28" s="257"/>
      <c r="H28" s="257"/>
      <c r="I28" s="258"/>
      <c r="J28" s="259"/>
    </row>
    <row r="29" spans="1:10" ht="15.75">
      <c r="A29" s="263" t="s">
        <v>548</v>
      </c>
      <c r="B29" s="264">
        <v>36720</v>
      </c>
      <c r="C29" s="268">
        <v>42165</v>
      </c>
      <c r="D29" s="266" t="s">
        <v>535</v>
      </c>
      <c r="E29" s="264">
        <v>36720</v>
      </c>
      <c r="F29" s="257"/>
      <c r="G29" s="257"/>
      <c r="H29" s="257"/>
      <c r="I29" s="258"/>
      <c r="J29" s="259"/>
    </row>
    <row r="30" spans="1:10" ht="15.75">
      <c r="A30" s="263" t="s">
        <v>549</v>
      </c>
      <c r="B30" s="264">
        <v>20000</v>
      </c>
      <c r="C30" s="265">
        <v>42165</v>
      </c>
      <c r="D30" s="266" t="s">
        <v>531</v>
      </c>
      <c r="E30" s="264">
        <v>20000</v>
      </c>
      <c r="F30" s="257"/>
      <c r="G30" s="257"/>
      <c r="H30" s="257"/>
      <c r="I30" s="258"/>
      <c r="J30" s="259"/>
    </row>
    <row r="31" spans="1:10" ht="15.75">
      <c r="A31" s="263" t="s">
        <v>550</v>
      </c>
      <c r="B31" s="264">
        <v>111300</v>
      </c>
      <c r="C31" s="265">
        <v>42157</v>
      </c>
      <c r="D31" s="266" t="s">
        <v>531</v>
      </c>
      <c r="E31" s="264">
        <v>111300</v>
      </c>
      <c r="F31" s="257"/>
      <c r="G31" s="257"/>
      <c r="H31" s="257"/>
      <c r="I31" s="258"/>
      <c r="J31" s="259"/>
    </row>
    <row r="32" spans="1:10" ht="15.75">
      <c r="A32" s="263" t="s">
        <v>551</v>
      </c>
      <c r="B32" s="264">
        <v>23200</v>
      </c>
      <c r="C32" s="269">
        <v>42152</v>
      </c>
      <c r="D32" s="266" t="s">
        <v>531</v>
      </c>
      <c r="E32" s="264">
        <v>23200</v>
      </c>
      <c r="F32" s="257"/>
      <c r="G32" s="257"/>
      <c r="H32" s="257"/>
      <c r="I32" s="258"/>
      <c r="J32" s="259"/>
    </row>
    <row r="33" spans="1:10" ht="15.75">
      <c r="A33" s="263" t="s">
        <v>552</v>
      </c>
      <c r="B33" s="264">
        <v>19628</v>
      </c>
      <c r="C33" s="269">
        <v>42152</v>
      </c>
      <c r="D33" s="266" t="s">
        <v>535</v>
      </c>
      <c r="E33" s="264">
        <v>19628</v>
      </c>
      <c r="F33" s="257"/>
      <c r="G33" s="257"/>
      <c r="H33" s="257"/>
      <c r="I33" s="258"/>
      <c r="J33" s="259"/>
    </row>
    <row r="34" spans="1:10" ht="15.75">
      <c r="A34" s="263" t="s">
        <v>553</v>
      </c>
      <c r="B34" s="264">
        <v>14600</v>
      </c>
      <c r="C34" s="269">
        <v>42151</v>
      </c>
      <c r="D34" s="266" t="s">
        <v>531</v>
      </c>
      <c r="E34" s="264">
        <v>14600</v>
      </c>
      <c r="F34" s="257"/>
      <c r="G34" s="257"/>
      <c r="H34" s="257"/>
      <c r="I34" s="258"/>
      <c r="J34" s="259"/>
    </row>
    <row r="35" spans="1:10" ht="15.75">
      <c r="A35" s="263" t="s">
        <v>554</v>
      </c>
      <c r="B35" s="264">
        <v>18800</v>
      </c>
      <c r="C35" s="269">
        <v>42149</v>
      </c>
      <c r="D35" s="266" t="s">
        <v>531</v>
      </c>
      <c r="E35" s="264">
        <v>18800</v>
      </c>
      <c r="F35" s="257"/>
      <c r="G35" s="257"/>
      <c r="H35" s="257"/>
      <c r="I35" s="258"/>
      <c r="J35" s="259"/>
    </row>
    <row r="36" spans="1:10" ht="15.75">
      <c r="A36" s="263" t="s">
        <v>555</v>
      </c>
      <c r="B36" s="264">
        <v>18800</v>
      </c>
      <c r="C36" s="269">
        <v>42149</v>
      </c>
      <c r="D36" s="266" t="s">
        <v>531</v>
      </c>
      <c r="E36" s="264">
        <v>18800</v>
      </c>
      <c r="F36" s="257"/>
      <c r="G36" s="257"/>
      <c r="H36" s="257"/>
      <c r="I36" s="258"/>
      <c r="J36" s="259"/>
    </row>
    <row r="37" spans="1:10" ht="15.75">
      <c r="A37" s="263" t="s">
        <v>556</v>
      </c>
      <c r="B37" s="264">
        <v>18800</v>
      </c>
      <c r="C37" s="269">
        <v>42149</v>
      </c>
      <c r="D37" s="266" t="s">
        <v>531</v>
      </c>
      <c r="E37" s="264">
        <v>18800</v>
      </c>
      <c r="F37" s="257"/>
      <c r="G37" s="257"/>
      <c r="H37" s="257"/>
      <c r="I37" s="258"/>
      <c r="J37" s="259"/>
    </row>
    <row r="38" spans="1:10" ht="15.75">
      <c r="A38" s="263" t="s">
        <v>557</v>
      </c>
      <c r="B38" s="264">
        <v>11100</v>
      </c>
      <c r="C38" s="269">
        <v>42149</v>
      </c>
      <c r="D38" s="266" t="s">
        <v>535</v>
      </c>
      <c r="E38" s="264">
        <v>11100</v>
      </c>
      <c r="F38" s="257"/>
      <c r="G38" s="257"/>
      <c r="H38" s="257"/>
      <c r="I38" s="258"/>
      <c r="J38" s="259"/>
    </row>
    <row r="39" spans="1:10" ht="15.75">
      <c r="A39" s="263" t="s">
        <v>557</v>
      </c>
      <c r="B39" s="264">
        <v>9300</v>
      </c>
      <c r="C39" s="269">
        <v>42149</v>
      </c>
      <c r="D39" s="266" t="s">
        <v>535</v>
      </c>
      <c r="E39" s="264">
        <v>9300</v>
      </c>
      <c r="F39" s="257"/>
      <c r="G39" s="257"/>
      <c r="H39" s="257"/>
      <c r="I39" s="258"/>
      <c r="J39" s="259"/>
    </row>
    <row r="40" spans="1:10" ht="15.75">
      <c r="A40" s="263" t="s">
        <v>558</v>
      </c>
      <c r="B40" s="264">
        <v>200000</v>
      </c>
      <c r="C40" s="269">
        <v>42142</v>
      </c>
      <c r="D40" s="266" t="s">
        <v>559</v>
      </c>
      <c r="E40" s="264">
        <v>200000</v>
      </c>
      <c r="F40" s="257"/>
      <c r="G40" s="257"/>
      <c r="H40" s="257"/>
      <c r="I40" s="258"/>
      <c r="J40" s="259"/>
    </row>
    <row r="41" spans="1:10" ht="15.75">
      <c r="A41" s="263" t="s">
        <v>560</v>
      </c>
      <c r="B41" s="264">
        <v>23200</v>
      </c>
      <c r="C41" s="269">
        <v>42142</v>
      </c>
      <c r="D41" s="266" t="s">
        <v>535</v>
      </c>
      <c r="E41" s="264">
        <v>23200</v>
      </c>
      <c r="F41" s="257"/>
      <c r="G41" s="257"/>
      <c r="H41" s="257"/>
      <c r="I41" s="258"/>
      <c r="J41" s="259"/>
    </row>
    <row r="42" spans="1:10" ht="15.75">
      <c r="A42" s="263" t="s">
        <v>561</v>
      </c>
      <c r="B42" s="264">
        <v>23200</v>
      </c>
      <c r="C42" s="269">
        <v>42138</v>
      </c>
      <c r="D42" s="266" t="s">
        <v>535</v>
      </c>
      <c r="E42" s="264">
        <v>23200</v>
      </c>
      <c r="F42" s="257"/>
      <c r="G42" s="257"/>
      <c r="H42" s="257"/>
      <c r="I42" s="258"/>
      <c r="J42" s="259"/>
    </row>
    <row r="43" spans="1:10" ht="15.75">
      <c r="A43" s="263" t="s">
        <v>545</v>
      </c>
      <c r="B43" s="264">
        <v>23200</v>
      </c>
      <c r="C43" s="269">
        <v>42138</v>
      </c>
      <c r="D43" s="266" t="s">
        <v>535</v>
      </c>
      <c r="E43" s="264">
        <v>23200</v>
      </c>
      <c r="F43" s="257"/>
      <c r="G43" s="257"/>
      <c r="H43" s="257"/>
      <c r="I43" s="258"/>
      <c r="J43" s="259"/>
    </row>
    <row r="44" spans="1:10" ht="15.75">
      <c r="A44" s="263" t="s">
        <v>562</v>
      </c>
      <c r="B44" s="264">
        <v>150000</v>
      </c>
      <c r="C44" s="269">
        <v>42137</v>
      </c>
      <c r="D44" s="266" t="s">
        <v>537</v>
      </c>
      <c r="E44" s="264">
        <v>150000</v>
      </c>
      <c r="F44" s="257"/>
      <c r="G44" s="257"/>
      <c r="H44" s="257"/>
      <c r="I44" s="258"/>
      <c r="J44" s="259"/>
    </row>
    <row r="45" spans="1:10" ht="15.75">
      <c r="A45" s="263" t="s">
        <v>563</v>
      </c>
      <c r="B45" s="264">
        <v>21150</v>
      </c>
      <c r="C45" s="269">
        <v>42136</v>
      </c>
      <c r="D45" s="266" t="s">
        <v>531</v>
      </c>
      <c r="E45" s="264">
        <v>21150</v>
      </c>
      <c r="F45" s="257"/>
      <c r="G45" s="257"/>
      <c r="H45" s="257"/>
      <c r="I45" s="258"/>
      <c r="J45" s="259"/>
    </row>
    <row r="46" spans="1:10" ht="15.75">
      <c r="A46" s="263" t="s">
        <v>541</v>
      </c>
      <c r="B46" s="264">
        <v>11972</v>
      </c>
      <c r="C46" s="269">
        <v>42132</v>
      </c>
      <c r="D46" s="266" t="s">
        <v>531</v>
      </c>
      <c r="E46" s="264">
        <v>11972</v>
      </c>
      <c r="F46" s="257"/>
      <c r="G46" s="257"/>
      <c r="H46" s="257"/>
      <c r="I46" s="258"/>
      <c r="J46" s="259"/>
    </row>
    <row r="47" spans="1:10" ht="15.75">
      <c r="A47" s="263" t="s">
        <v>564</v>
      </c>
      <c r="B47" s="264">
        <v>6600</v>
      </c>
      <c r="C47" s="269">
        <v>42132</v>
      </c>
      <c r="D47" s="266" t="s">
        <v>531</v>
      </c>
      <c r="E47" s="264">
        <v>6600</v>
      </c>
      <c r="F47" s="257"/>
      <c r="G47" s="257"/>
      <c r="H47" s="257"/>
      <c r="I47" s="258"/>
      <c r="J47" s="259"/>
    </row>
    <row r="48" spans="1:10" ht="15.75">
      <c r="A48" s="263" t="s">
        <v>565</v>
      </c>
      <c r="B48" s="264">
        <v>23200</v>
      </c>
      <c r="C48" s="269">
        <v>42130</v>
      </c>
      <c r="D48" s="266" t="s">
        <v>533</v>
      </c>
      <c r="E48" s="264">
        <v>23200</v>
      </c>
      <c r="F48" s="257"/>
      <c r="G48" s="257"/>
      <c r="H48" s="257"/>
      <c r="I48" s="258"/>
      <c r="J48" s="259"/>
    </row>
    <row r="49" spans="1:10" ht="15.75">
      <c r="A49" s="263" t="s">
        <v>566</v>
      </c>
      <c r="B49" s="264">
        <v>70000</v>
      </c>
      <c r="C49" s="270">
        <v>42129</v>
      </c>
      <c r="D49" s="266" t="s">
        <v>567</v>
      </c>
      <c r="E49" s="264">
        <v>70000</v>
      </c>
      <c r="F49" s="257"/>
      <c r="G49" s="257"/>
      <c r="H49" s="257"/>
      <c r="I49" s="258"/>
      <c r="J49" s="259"/>
    </row>
    <row r="50" spans="1:10" ht="15.75">
      <c r="A50" s="263" t="s">
        <v>568</v>
      </c>
      <c r="B50" s="264">
        <v>28700</v>
      </c>
      <c r="C50" s="270">
        <v>42122</v>
      </c>
      <c r="D50" s="266" t="s">
        <v>569</v>
      </c>
      <c r="E50" s="257"/>
      <c r="F50" s="264">
        <v>28700</v>
      </c>
      <c r="G50" s="257"/>
      <c r="H50" s="257"/>
      <c r="I50" s="258"/>
      <c r="J50" s="259"/>
    </row>
    <row r="51" spans="1:10" ht="15.75">
      <c r="A51" s="263" t="s">
        <v>570</v>
      </c>
      <c r="B51" s="264">
        <v>30000</v>
      </c>
      <c r="C51" s="269">
        <v>42122</v>
      </c>
      <c r="D51" s="266" t="s">
        <v>569</v>
      </c>
      <c r="E51" s="257"/>
      <c r="F51" s="264">
        <v>30000</v>
      </c>
      <c r="G51" s="257"/>
      <c r="H51" s="257"/>
      <c r="I51" s="258"/>
      <c r="J51" s="259"/>
    </row>
    <row r="52" spans="1:10" ht="15.75">
      <c r="A52" s="263" t="s">
        <v>544</v>
      </c>
      <c r="B52" s="264">
        <v>16480</v>
      </c>
      <c r="C52" s="269">
        <v>42121</v>
      </c>
      <c r="D52" s="266" t="s">
        <v>535</v>
      </c>
      <c r="E52" s="257"/>
      <c r="F52" s="264">
        <v>16480</v>
      </c>
      <c r="G52" s="257"/>
      <c r="H52" s="257"/>
      <c r="I52" s="258"/>
      <c r="J52" s="259"/>
    </row>
    <row r="53" spans="1:10" ht="15.75">
      <c r="A53" s="263" t="s">
        <v>571</v>
      </c>
      <c r="B53" s="264">
        <v>16480</v>
      </c>
      <c r="C53" s="269">
        <v>42121</v>
      </c>
      <c r="D53" s="266" t="s">
        <v>535</v>
      </c>
      <c r="E53" s="257"/>
      <c r="F53" s="264">
        <v>16480</v>
      </c>
      <c r="G53" s="257"/>
      <c r="H53" s="257"/>
      <c r="I53" s="258"/>
      <c r="J53" s="259"/>
    </row>
    <row r="54" spans="1:10" ht="15.75">
      <c r="A54" s="263" t="s">
        <v>572</v>
      </c>
      <c r="B54" s="264">
        <v>11000</v>
      </c>
      <c r="C54" s="269">
        <v>42116</v>
      </c>
      <c r="D54" s="266" t="s">
        <v>531</v>
      </c>
      <c r="E54" s="264"/>
      <c r="F54" s="264">
        <v>11000</v>
      </c>
      <c r="G54" s="257"/>
      <c r="H54" s="257"/>
      <c r="I54" s="258"/>
      <c r="J54" s="259"/>
    </row>
    <row r="55" spans="1:10" ht="15.75">
      <c r="A55" s="263" t="s">
        <v>573</v>
      </c>
      <c r="B55" s="264">
        <v>11000</v>
      </c>
      <c r="C55" s="269">
        <v>42116</v>
      </c>
      <c r="D55" s="266" t="s">
        <v>531</v>
      </c>
      <c r="E55" s="264"/>
      <c r="F55" s="264">
        <v>11000</v>
      </c>
      <c r="G55" s="257"/>
      <c r="H55" s="257"/>
      <c r="I55" s="258"/>
      <c r="J55" s="259"/>
    </row>
    <row r="56" spans="1:10" ht="15.75">
      <c r="A56" s="263" t="s">
        <v>574</v>
      </c>
      <c r="B56" s="264">
        <v>11000</v>
      </c>
      <c r="C56" s="269">
        <v>42116</v>
      </c>
      <c r="D56" s="266" t="s">
        <v>531</v>
      </c>
      <c r="E56" s="264"/>
      <c r="F56" s="264">
        <v>11000</v>
      </c>
      <c r="G56" s="257"/>
      <c r="H56" s="257"/>
      <c r="I56" s="258"/>
      <c r="J56" s="259"/>
    </row>
    <row r="57" spans="1:10" ht="15.75">
      <c r="A57" s="263" t="s">
        <v>575</v>
      </c>
      <c r="B57" s="264">
        <v>40000</v>
      </c>
      <c r="C57" s="269">
        <v>42116</v>
      </c>
      <c r="D57" s="266" t="s">
        <v>531</v>
      </c>
      <c r="E57" s="264"/>
      <c r="F57" s="264">
        <v>40000</v>
      </c>
      <c r="G57" s="257"/>
      <c r="H57" s="257"/>
      <c r="I57" s="258"/>
      <c r="J57" s="259"/>
    </row>
    <row r="58" spans="1:10" ht="15.75">
      <c r="A58" s="263" t="s">
        <v>576</v>
      </c>
      <c r="B58" s="264">
        <v>40000</v>
      </c>
      <c r="C58" s="269">
        <v>42116</v>
      </c>
      <c r="D58" s="266" t="s">
        <v>533</v>
      </c>
      <c r="E58" s="264"/>
      <c r="F58" s="264">
        <v>40000</v>
      </c>
      <c r="G58" s="257"/>
      <c r="H58" s="257"/>
      <c r="I58" s="258"/>
      <c r="J58" s="259"/>
    </row>
    <row r="59" spans="1:10" ht="15.75">
      <c r="A59" s="263" t="s">
        <v>577</v>
      </c>
      <c r="B59" s="264">
        <v>40000</v>
      </c>
      <c r="C59" s="269">
        <v>42116</v>
      </c>
      <c r="D59" s="266" t="s">
        <v>531</v>
      </c>
      <c r="E59" s="264"/>
      <c r="F59" s="264">
        <v>40000</v>
      </c>
      <c r="G59" s="257"/>
      <c r="H59" s="257"/>
      <c r="I59" s="258"/>
      <c r="J59" s="259"/>
    </row>
    <row r="60" spans="1:10" ht="15.75">
      <c r="A60" s="263" t="s">
        <v>578</v>
      </c>
      <c r="B60" s="264">
        <v>40000</v>
      </c>
      <c r="C60" s="269">
        <v>42116</v>
      </c>
      <c r="D60" s="271" t="s">
        <v>531</v>
      </c>
      <c r="E60" s="264"/>
      <c r="F60" s="264">
        <v>40000</v>
      </c>
      <c r="G60" s="257"/>
      <c r="H60" s="257"/>
      <c r="I60" s="258"/>
      <c r="J60" s="259"/>
    </row>
    <row r="61" spans="1:10" ht="15.75">
      <c r="A61" s="263" t="s">
        <v>579</v>
      </c>
      <c r="B61" s="264">
        <v>40000</v>
      </c>
      <c r="C61" s="269">
        <v>42116</v>
      </c>
      <c r="D61" s="266" t="s">
        <v>531</v>
      </c>
      <c r="E61" s="264"/>
      <c r="F61" s="264">
        <v>40000</v>
      </c>
      <c r="G61" s="257"/>
      <c r="H61" s="257"/>
      <c r="I61" s="258"/>
      <c r="J61" s="259"/>
    </row>
    <row r="62" spans="1:10" ht="15.75">
      <c r="A62" s="263" t="s">
        <v>580</v>
      </c>
      <c r="B62" s="264">
        <v>40000</v>
      </c>
      <c r="C62" s="269">
        <v>42116</v>
      </c>
      <c r="D62" s="266" t="s">
        <v>531</v>
      </c>
      <c r="E62" s="257"/>
      <c r="F62" s="264">
        <v>40000</v>
      </c>
      <c r="G62" s="257"/>
      <c r="H62" s="257"/>
      <c r="I62" s="258"/>
      <c r="J62" s="259"/>
    </row>
    <row r="63" spans="1:10" ht="15.75">
      <c r="A63" s="263" t="s">
        <v>581</v>
      </c>
      <c r="B63" s="264">
        <v>11000</v>
      </c>
      <c r="C63" s="269">
        <v>42116</v>
      </c>
      <c r="D63" s="266" t="s">
        <v>533</v>
      </c>
      <c r="E63" s="257"/>
      <c r="F63" s="264">
        <v>11000</v>
      </c>
      <c r="G63" s="257"/>
      <c r="H63" s="257"/>
      <c r="I63" s="258"/>
      <c r="J63" s="259"/>
    </row>
    <row r="64" spans="1:10" ht="15.75">
      <c r="A64" s="263" t="s">
        <v>582</v>
      </c>
      <c r="B64" s="264">
        <v>11000</v>
      </c>
      <c r="C64" s="269">
        <v>42116</v>
      </c>
      <c r="D64" s="266" t="s">
        <v>533</v>
      </c>
      <c r="E64" s="257"/>
      <c r="F64" s="264">
        <v>11000</v>
      </c>
      <c r="G64" s="257"/>
      <c r="H64" s="257"/>
      <c r="I64" s="258"/>
      <c r="J64" s="259"/>
    </row>
    <row r="65" spans="1:10" ht="15.75">
      <c r="A65" s="263" t="s">
        <v>571</v>
      </c>
      <c r="B65" s="264">
        <v>91000</v>
      </c>
      <c r="C65" s="269">
        <v>42115</v>
      </c>
      <c r="D65" s="266" t="s">
        <v>583</v>
      </c>
      <c r="E65" s="264"/>
      <c r="F65" s="264">
        <v>91000</v>
      </c>
      <c r="G65" s="257"/>
      <c r="H65" s="257"/>
      <c r="I65" s="258"/>
      <c r="J65" s="259"/>
    </row>
    <row r="66" spans="1:10" ht="15.75">
      <c r="A66" s="263" t="s">
        <v>584</v>
      </c>
      <c r="B66" s="264">
        <v>154500</v>
      </c>
      <c r="C66" s="269">
        <v>42102</v>
      </c>
      <c r="D66" s="266" t="s">
        <v>567</v>
      </c>
      <c r="E66" s="264"/>
      <c r="F66" s="264">
        <v>154500</v>
      </c>
      <c r="G66" s="257"/>
      <c r="H66" s="257"/>
      <c r="I66" s="258"/>
      <c r="J66" s="259"/>
    </row>
    <row r="67" spans="1:10" ht="15.75">
      <c r="A67" s="263" t="s">
        <v>566</v>
      </c>
      <c r="B67" s="264">
        <v>45000</v>
      </c>
      <c r="C67" s="270">
        <v>42095</v>
      </c>
      <c r="D67" s="266" t="s">
        <v>567</v>
      </c>
      <c r="E67" s="264"/>
      <c r="F67" s="264">
        <v>45000</v>
      </c>
      <c r="G67" s="257"/>
      <c r="H67" s="257"/>
      <c r="I67" s="258"/>
      <c r="J67" s="259"/>
    </row>
    <row r="68" spans="1:10" ht="15.75">
      <c r="A68" s="272" t="s">
        <v>585</v>
      </c>
      <c r="B68" s="273">
        <v>10000</v>
      </c>
      <c r="C68" s="262">
        <v>37902</v>
      </c>
      <c r="D68" s="266" t="s">
        <v>531</v>
      </c>
      <c r="E68" s="274"/>
      <c r="F68" s="274"/>
      <c r="G68" s="274"/>
      <c r="H68" s="274"/>
      <c r="I68" s="275"/>
      <c r="J68" s="273">
        <v>10000</v>
      </c>
    </row>
    <row r="69" spans="1:10" ht="15.75">
      <c r="A69" s="272" t="s">
        <v>586</v>
      </c>
      <c r="B69" s="273">
        <v>7000</v>
      </c>
      <c r="C69" s="262">
        <v>37088</v>
      </c>
      <c r="D69" s="274"/>
      <c r="E69" s="274"/>
      <c r="F69" s="274"/>
      <c r="G69" s="274"/>
      <c r="H69" s="274"/>
      <c r="I69" s="275"/>
      <c r="J69" s="273">
        <v>7000</v>
      </c>
    </row>
    <row r="70" spans="1:10" ht="15.75">
      <c r="A70" s="272" t="s">
        <v>587</v>
      </c>
      <c r="B70" s="273">
        <v>2500</v>
      </c>
      <c r="C70" s="262">
        <v>36264</v>
      </c>
      <c r="D70" s="274"/>
      <c r="E70" s="274"/>
      <c r="F70" s="274"/>
      <c r="G70" s="274"/>
      <c r="H70" s="274"/>
      <c r="I70" s="275"/>
      <c r="J70" s="273">
        <v>2500</v>
      </c>
    </row>
    <row r="71" spans="1:10" ht="15.75">
      <c r="A71" s="272" t="s">
        <v>588</v>
      </c>
      <c r="B71" s="273">
        <v>5000</v>
      </c>
      <c r="C71" s="262">
        <v>36194</v>
      </c>
      <c r="D71" s="266" t="s">
        <v>531</v>
      </c>
      <c r="E71" s="274"/>
      <c r="F71" s="274"/>
      <c r="G71" s="274"/>
      <c r="H71" s="274"/>
      <c r="I71" s="275"/>
      <c r="J71" s="273">
        <v>5000</v>
      </c>
    </row>
    <row r="72" spans="1:10" ht="15.75">
      <c r="A72" s="272" t="s">
        <v>589</v>
      </c>
      <c r="B72" s="273">
        <v>5000</v>
      </c>
      <c r="C72" s="262">
        <v>35695</v>
      </c>
      <c r="D72" s="266" t="s">
        <v>531</v>
      </c>
      <c r="E72" s="274"/>
      <c r="F72" s="274"/>
      <c r="G72" s="274"/>
      <c r="H72" s="274"/>
      <c r="I72" s="275"/>
      <c r="J72" s="273">
        <v>5000</v>
      </c>
    </row>
    <row r="73" spans="1:10" ht="15.75">
      <c r="A73" s="272" t="s">
        <v>590</v>
      </c>
      <c r="B73" s="273">
        <v>1200</v>
      </c>
      <c r="C73" s="262">
        <v>35633</v>
      </c>
      <c r="D73" s="266" t="s">
        <v>531</v>
      </c>
      <c r="E73" s="274"/>
      <c r="F73" s="274"/>
      <c r="G73" s="274"/>
      <c r="H73" s="274"/>
      <c r="I73" s="275"/>
      <c r="J73" s="273">
        <v>1200</v>
      </c>
    </row>
    <row r="74" spans="1:10" ht="15.75">
      <c r="A74" s="272" t="s">
        <v>591</v>
      </c>
      <c r="B74" s="273">
        <v>3600</v>
      </c>
      <c r="C74" s="262">
        <v>35603</v>
      </c>
      <c r="D74" s="266" t="s">
        <v>531</v>
      </c>
      <c r="E74" s="274"/>
      <c r="F74" s="274"/>
      <c r="G74" s="274"/>
      <c r="H74" s="274"/>
      <c r="I74" s="275"/>
      <c r="J74" s="273">
        <v>3600</v>
      </c>
    </row>
    <row r="75" spans="1:10" ht="15.75">
      <c r="A75" s="272" t="s">
        <v>592</v>
      </c>
      <c r="B75" s="273">
        <v>30000</v>
      </c>
      <c r="C75" s="262">
        <v>35530</v>
      </c>
      <c r="D75" s="266"/>
      <c r="E75" s="274"/>
      <c r="F75" s="274"/>
      <c r="G75" s="274"/>
      <c r="H75" s="274"/>
      <c r="I75" s="275"/>
      <c r="J75" s="273">
        <v>30000</v>
      </c>
    </row>
    <row r="76" spans="1:10" ht="15.75">
      <c r="A76" s="272" t="s">
        <v>593</v>
      </c>
      <c r="B76" s="273">
        <v>20000</v>
      </c>
      <c r="C76" s="262">
        <v>35488</v>
      </c>
      <c r="D76" s="266" t="s">
        <v>531</v>
      </c>
      <c r="E76" s="274"/>
      <c r="F76" s="274"/>
      <c r="G76" s="274"/>
      <c r="H76" s="274"/>
      <c r="I76" s="275"/>
      <c r="J76" s="273">
        <v>20000</v>
      </c>
    </row>
    <row r="77" spans="1:10" ht="15.75">
      <c r="A77" s="272" t="s">
        <v>592</v>
      </c>
      <c r="B77" s="273">
        <v>20000</v>
      </c>
      <c r="C77" s="262">
        <v>35236</v>
      </c>
      <c r="D77" s="266"/>
      <c r="E77" s="274"/>
      <c r="F77" s="274"/>
      <c r="G77" s="274"/>
      <c r="H77" s="274"/>
      <c r="I77" s="275"/>
      <c r="J77" s="273">
        <v>20000</v>
      </c>
    </row>
    <row r="78" spans="1:10" ht="15.75">
      <c r="A78" s="272" t="s">
        <v>594</v>
      </c>
      <c r="B78" s="273">
        <v>5000</v>
      </c>
      <c r="C78" s="262">
        <v>32675</v>
      </c>
      <c r="D78" s="266"/>
      <c r="E78" s="46"/>
      <c r="F78" s="46"/>
      <c r="G78" s="46"/>
      <c r="H78" s="46"/>
      <c r="I78" s="46"/>
      <c r="J78" s="273">
        <v>5000</v>
      </c>
    </row>
    <row r="79" spans="1:10" ht="15.75">
      <c r="A79" s="272" t="s">
        <v>595</v>
      </c>
      <c r="B79" s="273">
        <v>1500</v>
      </c>
      <c r="C79" s="262">
        <v>31167</v>
      </c>
      <c r="D79" s="266" t="s">
        <v>531</v>
      </c>
      <c r="E79" s="46"/>
      <c r="F79" s="46"/>
      <c r="G79" s="46"/>
      <c r="H79" s="46"/>
      <c r="I79" s="46"/>
      <c r="J79" s="273">
        <v>1500</v>
      </c>
    </row>
    <row r="80" spans="1:10" ht="15.75">
      <c r="A80" s="272" t="s">
        <v>596</v>
      </c>
      <c r="B80" s="273">
        <v>1300</v>
      </c>
      <c r="C80" s="262">
        <v>30471</v>
      </c>
      <c r="D80" s="266" t="s">
        <v>531</v>
      </c>
      <c r="E80" s="46"/>
      <c r="F80" s="46"/>
      <c r="G80" s="46"/>
      <c r="H80" s="46"/>
      <c r="I80" s="46"/>
      <c r="J80" s="273">
        <v>1300</v>
      </c>
    </row>
    <row r="81" spans="1:10" ht="15.75">
      <c r="A81" s="272" t="s">
        <v>597</v>
      </c>
      <c r="B81" s="273">
        <v>1500</v>
      </c>
      <c r="C81" s="262">
        <v>30078</v>
      </c>
      <c r="D81" s="266" t="s">
        <v>531</v>
      </c>
      <c r="E81" s="46"/>
      <c r="F81" s="46"/>
      <c r="G81" s="46"/>
      <c r="H81" s="46"/>
      <c r="I81" s="46"/>
      <c r="J81" s="273">
        <v>1500</v>
      </c>
    </row>
    <row r="82" spans="1:10" ht="15.75">
      <c r="A82" s="272" t="s">
        <v>597</v>
      </c>
      <c r="B82" s="273">
        <v>1000</v>
      </c>
      <c r="C82" s="262">
        <v>29664</v>
      </c>
      <c r="D82" s="266" t="s">
        <v>531</v>
      </c>
      <c r="E82" s="46"/>
      <c r="F82" s="46"/>
      <c r="G82" s="46"/>
      <c r="H82" s="46"/>
      <c r="I82" s="46"/>
      <c r="J82" s="273">
        <v>1000</v>
      </c>
    </row>
    <row r="83" spans="1:10" ht="15.75">
      <c r="A83" s="272" t="s">
        <v>598</v>
      </c>
      <c r="B83" s="273">
        <v>500</v>
      </c>
      <c r="C83" s="262">
        <v>28817</v>
      </c>
      <c r="D83" s="266" t="s">
        <v>531</v>
      </c>
      <c r="E83" s="46"/>
      <c r="F83" s="46"/>
      <c r="G83" s="46"/>
      <c r="H83" s="46"/>
      <c r="I83" s="46"/>
      <c r="J83" s="273">
        <v>500</v>
      </c>
    </row>
    <row r="84" spans="1:10" ht="15.75">
      <c r="A84" s="272" t="s">
        <v>599</v>
      </c>
      <c r="B84" s="273">
        <v>1250</v>
      </c>
      <c r="C84" s="262">
        <v>28730</v>
      </c>
      <c r="D84" s="266" t="s">
        <v>531</v>
      </c>
      <c r="E84" s="46"/>
      <c r="F84" s="46"/>
      <c r="G84" s="46"/>
      <c r="H84" s="46"/>
      <c r="I84" s="46"/>
      <c r="J84" s="273">
        <v>1250</v>
      </c>
    </row>
    <row r="85" spans="1:10" ht="15.75">
      <c r="A85" s="272" t="s">
        <v>600</v>
      </c>
      <c r="B85" s="273">
        <v>1250</v>
      </c>
      <c r="C85" s="262">
        <v>28549</v>
      </c>
      <c r="D85" s="266" t="s">
        <v>531</v>
      </c>
      <c r="E85" s="46"/>
      <c r="F85" s="46"/>
      <c r="G85" s="46"/>
      <c r="H85" s="46"/>
      <c r="I85" s="46"/>
      <c r="J85" s="273">
        <v>1250</v>
      </c>
    </row>
    <row r="86" spans="1:10" ht="27" customHeight="1">
      <c r="A86" s="276" t="s">
        <v>390</v>
      </c>
      <c r="B86" s="277">
        <f>SUM(B11:B85)</f>
        <v>2078430</v>
      </c>
      <c r="C86" s="271"/>
      <c r="D86" s="278"/>
      <c r="E86" s="277">
        <f>SUM(E11:E85)</f>
        <v>1283670</v>
      </c>
      <c r="F86" s="277">
        <f>SUM(F11:F85)</f>
        <v>677160</v>
      </c>
      <c r="G86" s="277"/>
      <c r="H86" s="277"/>
      <c r="I86" s="277"/>
      <c r="J86" s="277">
        <f>SUM(J11:J85)</f>
        <v>117600</v>
      </c>
    </row>
    <row r="87" spans="1:10">
      <c r="B87" s="279"/>
    </row>
    <row r="88" spans="1:10" ht="37.5" customHeight="1">
      <c r="A88" s="280" t="s">
        <v>374</v>
      </c>
      <c r="B88" s="280"/>
      <c r="C88" s="280"/>
      <c r="D88" s="280"/>
      <c r="E88" s="280"/>
    </row>
    <row r="92" spans="1:10">
      <c r="A92" s="281"/>
      <c r="B92" s="281"/>
      <c r="C92" s="282"/>
      <c r="D92" s="281"/>
      <c r="E92" s="281"/>
      <c r="F92" s="281"/>
      <c r="G92" s="281"/>
    </row>
    <row r="93" spans="1:10">
      <c r="A93" s="283"/>
      <c r="B93" s="281"/>
      <c r="C93" s="282"/>
      <c r="D93" s="281"/>
      <c r="E93" s="284"/>
      <c r="F93" s="281"/>
      <c r="G93" s="281"/>
    </row>
    <row r="94" spans="1:10">
      <c r="A94" s="284"/>
      <c r="B94" s="281"/>
      <c r="C94" s="282"/>
      <c r="D94" s="281"/>
      <c r="E94" s="285"/>
      <c r="F94" s="285"/>
      <c r="G94" s="281"/>
    </row>
    <row r="95" spans="1:10" ht="18.75">
      <c r="A95" s="286" t="s">
        <v>375</v>
      </c>
      <c r="B95" s="287"/>
      <c r="C95" s="288"/>
      <c r="D95" s="287"/>
      <c r="E95" s="287"/>
      <c r="F95" s="286" t="s">
        <v>601</v>
      </c>
      <c r="G95" s="287"/>
    </row>
    <row r="96" spans="1:10" ht="18.75">
      <c r="A96" s="101" t="s">
        <v>429</v>
      </c>
      <c r="B96" s="101"/>
      <c r="C96" s="289"/>
      <c r="D96" s="101"/>
      <c r="E96" s="101"/>
      <c r="F96" s="101" t="s">
        <v>602</v>
      </c>
      <c r="G96" s="101"/>
    </row>
  </sheetData>
  <sheetProtection password="CCC5" sheet="1" objects="1" scenarios="1"/>
  <mergeCells count="10">
    <mergeCell ref="A88:E88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1st qtr</vt:lpstr>
      <vt:lpstr>20%IRA</vt:lpstr>
      <vt:lpstr>Sheet3</vt:lpstr>
      <vt:lpstr>LDRRMFU</vt:lpstr>
      <vt:lpstr>SEF</vt:lpstr>
      <vt:lpstr>CashFlows</vt:lpstr>
      <vt:lpstr>TrustFund</vt:lpstr>
      <vt:lpstr>Unliquidated</vt:lpstr>
      <vt:lpstr>'1st qtr'!Print_Area</vt:lpstr>
      <vt:lpstr>'20%IRA'!Print_Area</vt:lpstr>
      <vt:lpstr>'1st qtr'!Print_Titles</vt:lpstr>
      <vt:lpstr>'20%IRA'!Print_Titles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Server</cp:lastModifiedBy>
  <cp:lastPrinted>2015-08-10T21:44:37Z</cp:lastPrinted>
  <dcterms:created xsi:type="dcterms:W3CDTF">2014-06-05T16:09:33Z</dcterms:created>
  <dcterms:modified xsi:type="dcterms:W3CDTF">2015-08-13T20:41:39Z</dcterms:modified>
</cp:coreProperties>
</file>